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lockWindows="1"/>
  <bookViews>
    <workbookView xWindow="150" yWindow="90" windowWidth="15570" windowHeight="9270" tabRatio="673" firstSheet="1" activeTab="1"/>
  </bookViews>
  <sheets>
    <sheet name="Hospital Cost Report-2552-96" sheetId="1" state="hidden" r:id="rId1"/>
    <sheet name="Hospital Cost Report-2552-10" sheetId="2" r:id="rId2"/>
    <sheet name="508_Compliant_Version_of_E1II" sheetId="3" state="hidden" r:id="rId3"/>
    <sheet name="508_Compliant_Version_of_S3I" sheetId="4" state="hidden" r:id="rId4"/>
    <sheet name="508_Compliant_Version_of_S3I_09" sheetId="5" state="hidden" r:id="rId5"/>
    <sheet name="508_Compliant_Version_of_S10" sheetId="6" state="hidden" r:id="rId6"/>
    <sheet name="508_Compliant_Version_of_CI" sheetId="7" state="hidden" r:id="rId7"/>
    <sheet name="PECOS Requirment" sheetId="8" state="hidden" r:id="rId8"/>
    <sheet name="CMS Approvals" sheetId="9" state="hidden" r:id="rId9"/>
  </sheets>
  <definedNames>
    <definedName name="_xlnm.Print_Area" localSheetId="1">'Hospital Cost Report-2552-10'!$B$10:$K$133</definedName>
    <definedName name="_xlnm.Print_Area" localSheetId="0">'Hospital Cost Report-2552-96'!$B$10:$K$133</definedName>
    <definedName name="_xlnm.Print_Titles" localSheetId="1">'Hospital Cost Report-2552-10'!$4:$6</definedName>
    <definedName name="_xlnm.Print_Titles" localSheetId="0">'Hospital Cost Report-2552-96'!$4:$6</definedName>
    <definedName name="Z_2649A947_62D4_4569_B1AA_D4306670E186_.wvu.Cols" localSheetId="1" hidden="1">'Hospital Cost Report-2552-10'!#REF!,'Hospital Cost Report-2552-10'!$L:$L</definedName>
    <definedName name="Z_2649A947_62D4_4569_B1AA_D4306670E186_.wvu.Cols" localSheetId="0" hidden="1">'Hospital Cost Report-2552-96'!#REF!,'Hospital Cost Report-2552-96'!$L:$L</definedName>
    <definedName name="Z_36F4B70D_C248_4C5F_8F5D_AC7DAB3B64AC_.wvu.Cols" localSheetId="1" hidden="1">'Hospital Cost Report-2552-10'!#REF!</definedName>
    <definedName name="Z_36F4B70D_C248_4C5F_8F5D_AC7DAB3B64AC_.wvu.Cols" localSheetId="0" hidden="1">'Hospital Cost Report-2552-96'!#REF!</definedName>
    <definedName name="Z_7B9E27E5_BCF4_4D06_8D76_A011B0AB16C6_.wvu.Cols" localSheetId="1" hidden="1">'Hospital Cost Report-2552-10'!$L:$L</definedName>
    <definedName name="Z_7B9E27E5_BCF4_4D06_8D76_A011B0AB16C6_.wvu.Cols" localSheetId="0" hidden="1">'Hospital Cost Report-2552-96'!$L:$L</definedName>
    <definedName name="Z_8A69041A_9AB3_4E1B_9F59_7F867B3B854D_.wvu.Cols" localSheetId="1" hidden="1">'Hospital Cost Report-2552-10'!#REF!,'Hospital Cost Report-2552-10'!$L:$L</definedName>
    <definedName name="Z_8A69041A_9AB3_4E1B_9F59_7F867B3B854D_.wvu.Cols" localSheetId="0" hidden="1">'Hospital Cost Report-2552-96'!#REF!,'Hospital Cost Report-2552-96'!$L:$L</definedName>
  </definedNames>
  <calcPr fullCalcOnLoad="1"/>
</workbook>
</file>

<file path=xl/sharedStrings.xml><?xml version="1.0" encoding="utf-8"?>
<sst xmlns="http://schemas.openxmlformats.org/spreadsheetml/2006/main" count="710" uniqueCount="406">
  <si>
    <t>White Areas are for data input from your Cost Reports</t>
  </si>
  <si>
    <t>Grey Areas are calculated by the MS SLR application - Do not change</t>
  </si>
  <si>
    <t>The overall "EHR" amount is the sum over 4 years of (a) the base amount of $2,000,000 plus (b)</t>
  </si>
  <si>
    <t>the discharge related amount defined as $200 for the 1,150 through the 23,000 discharge for the</t>
  </si>
  <si>
    <t>first payment year then a pro-rated amount of 75% in yr 2, 50% in yr 3, and 25% in yr 4</t>
  </si>
  <si>
    <t>For years 2-4 the rate of growth is assumed to be the previous 3 years' average.</t>
  </si>
  <si>
    <t>Step 1:</t>
  </si>
  <si>
    <t>Compute the average annual growth rate over 3 years using previous Medicare cost reports.</t>
  </si>
  <si>
    <t>Per the Medicare cost report, worksheet S-3, part I, line 12, column 15 - Total discharges</t>
  </si>
  <si>
    <t>PY</t>
  </si>
  <si>
    <t>CY</t>
  </si>
  <si>
    <t>Increase</t>
  </si>
  <si>
    <t>Growth</t>
  </si>
  <si>
    <t>s/b 2008</t>
  </si>
  <si>
    <t>s/b 2009</t>
  </si>
  <si>
    <t>s/b 2010</t>
  </si>
  <si>
    <t>Total Percent - Increase/(Decrease)</t>
  </si>
  <si>
    <t>Divided by 3 years</t>
  </si>
  <si>
    <t>The average annual growth rate over 3 years</t>
  </si>
  <si>
    <t>Step 2:</t>
  </si>
  <si>
    <t>Compute total discharge related amount using proper transition factors</t>
  </si>
  <si>
    <t xml:space="preserve">        &gt; discharges are capped at 23,000 each year</t>
  </si>
  <si>
    <t>Year 1</t>
  </si>
  <si>
    <t>(allowed dischg - 1,149) x $200</t>
  </si>
  <si>
    <t>Year 2</t>
  </si>
  <si>
    <t xml:space="preserve">((allowed dischg  - 1,149) x $200) </t>
  </si>
  <si>
    <t>Year 3</t>
  </si>
  <si>
    <t xml:space="preserve">((allowed dischg - 1,149) x $200) </t>
  </si>
  <si>
    <t>Year 4</t>
  </si>
  <si>
    <t>Total 4 year discharge related amount</t>
  </si>
  <si>
    <t>Step 3:</t>
  </si>
  <si>
    <t>Compute the initial amount for 4 years</t>
  </si>
  <si>
    <t>Years 1 - 4 base amount of $2,000,000 per year</t>
  </si>
  <si>
    <t>Years 1-4 discharge related amount (step 2)</t>
  </si>
  <si>
    <t>Aggregate EHR amount for 4 years</t>
  </si>
  <si>
    <t>*Medicare Share Set at 1</t>
  </si>
  <si>
    <t>Step 4:</t>
  </si>
  <si>
    <t>Apply Transition Factor</t>
  </si>
  <si>
    <t>Step 5:</t>
  </si>
  <si>
    <t>Compute the overall EHR amount for 4 years</t>
  </si>
  <si>
    <t>Step 6:</t>
  </si>
  <si>
    <t>(estimated Medicaid inpatient-bed-days + estimated Medicaid HMO inpatient-bed-days) /</t>
  </si>
  <si>
    <t>(est. Medicaid IP-bed-days x ((est. total charges - est. charity care charges) / est. total charges))</t>
  </si>
  <si>
    <t>Total Medicaid Days</t>
  </si>
  <si>
    <t>w/s S-3 part I, col. 5, line 2</t>
  </si>
  <si>
    <t>Total Medicaid HMO days</t>
  </si>
  <si>
    <t>Total Medicaid and HMO Medicaid days</t>
  </si>
  <si>
    <t>Total Hospital Charges</t>
  </si>
  <si>
    <t>w/s S-10, line 30</t>
  </si>
  <si>
    <t>Total Hospital Charges - charity chgs</t>
  </si>
  <si>
    <t>divided by Total Hospital Charges</t>
  </si>
  <si>
    <t>Non-charity percentage</t>
  </si>
  <si>
    <t>Total Hospital Days</t>
  </si>
  <si>
    <t>Non-charity total Hospital Days</t>
  </si>
  <si>
    <t>(Total Medicaid and HMO Medicaid days) divide non-charity hospital days</t>
  </si>
  <si>
    <t>Step 7:</t>
  </si>
  <si>
    <t>Computation of Medicaid aggregate EHR incentive amount</t>
  </si>
  <si>
    <t>Medicaid Aggregate EHR Incentive Amount</t>
  </si>
  <si>
    <t>Step 8:</t>
  </si>
  <si>
    <t>Annual</t>
  </si>
  <si>
    <t>Percentage</t>
  </si>
  <si>
    <t>Payment</t>
  </si>
  <si>
    <t>Year 1 payment</t>
  </si>
  <si>
    <t>Year 2 payment</t>
  </si>
  <si>
    <t>Year 3 payment</t>
  </si>
  <si>
    <t>Allowable</t>
  </si>
  <si>
    <t>Discharges</t>
  </si>
  <si>
    <t>Total</t>
  </si>
  <si>
    <t>Amount</t>
  </si>
  <si>
    <t>Computation of Medicaid annual EHR incentive payout</t>
  </si>
  <si>
    <t>INPUT FY 2010 total Discharges from worksheet S-3, part I, line 14, column 15</t>
  </si>
  <si>
    <t>DRAFT</t>
  </si>
  <si>
    <t>CMS FORM-2552-10</t>
  </si>
  <si>
    <t>4090 (Cont.)</t>
  </si>
  <si>
    <t>CALCULATION OF REIMBURSEMENT</t>
  </si>
  <si>
    <t>PROVIDER NO.:</t>
  </si>
  <si>
    <t>PERIOD:</t>
  </si>
  <si>
    <t>WORKSHEET E-1,</t>
  </si>
  <si>
    <t>SETTLEMENT FOR HIT</t>
  </si>
  <si>
    <t>________________</t>
  </si>
  <si>
    <t>FROM  ____________</t>
  </si>
  <si>
    <t>PART II</t>
  </si>
  <si>
    <t>COMPONENT NO.:</t>
  </si>
  <si>
    <t>TO  _______________</t>
  </si>
  <si>
    <t>Check</t>
  </si>
  <si>
    <t xml:space="preserve"> [ ] Hospital</t>
  </si>
  <si>
    <t>Applicable Box</t>
  </si>
  <si>
    <t>DATA COLLECTION NEEDED FOR THE HIT CALCULATION</t>
  </si>
  <si>
    <t>Total hospital discharges as defined in AARA §4102 from Wkst S-3, Part I column 15 sum of lines 14, 16 and 17</t>
  </si>
  <si>
    <t>Medicare days from Wkst S-3, Part I, column 6 sum of lines 1, 8-12, 16 and 17</t>
  </si>
  <si>
    <t>Medicare HMO days from Wkst S-3, Part I, column 6. sum of lines 2, 3 and 4</t>
  </si>
  <si>
    <t>Total inpatient bed days from S-3, Part I column 8 sum of lines 1, 8-12, 16 and 17</t>
  </si>
  <si>
    <t>Total hospital charges from Wkst C, Part I, column 8 line 200</t>
  </si>
  <si>
    <t>Total hospital charity care charges from Wkst S-10, column 3 line 20</t>
  </si>
  <si>
    <t>CAH only - The reasonablecost incured for the purchase of certified HIT technology Workshhet S-2, Part I line 167</t>
  </si>
  <si>
    <t>INPATIENT HOSPITAL SERVICES UNDER PPS &amp; CAH</t>
  </si>
  <si>
    <t>Initial payment</t>
  </si>
  <si>
    <t>Other Adjustment (specify)</t>
  </si>
  <si>
    <t>Final payment</t>
  </si>
  <si>
    <t>Balance due provider (sum of lines 30, ± 31  and 32)</t>
  </si>
  <si>
    <t>FORM CMS-2552-10 (DRAFT) (INSTRUCTIONS FOR THIS WORKSHEET ARE PUBLISHED IN CMS PUB. 15-II, SECTION 4031.1)</t>
  </si>
  <si>
    <t>Rev. 1</t>
  </si>
  <si>
    <t>40-589</t>
  </si>
  <si>
    <t>FORM CMS-2552-10</t>
  </si>
  <si>
    <t>HOSPITAL AND HOSPITAL HEALTH CARE COMPLEX</t>
  </si>
  <si>
    <t>PERIOD</t>
  </si>
  <si>
    <t>WORKSHEET S-3,</t>
  </si>
  <si>
    <t>STATISTICAL DATA</t>
  </si>
  <si>
    <t>FROM ____________</t>
  </si>
  <si>
    <t>PART I</t>
  </si>
  <si>
    <t>____________________</t>
  </si>
  <si>
    <t>TO _______________</t>
  </si>
  <si>
    <t xml:space="preserve">   I/P Days / O/P Visits / Trips</t>
  </si>
  <si>
    <t xml:space="preserve">           Full Time Equivalents</t>
  </si>
  <si>
    <t xml:space="preserve">Worksheet </t>
  </si>
  <si>
    <t>A</t>
  </si>
  <si>
    <t xml:space="preserve">Total </t>
  </si>
  <si>
    <t>Employees</t>
  </si>
  <si>
    <t xml:space="preserve">Line </t>
  </si>
  <si>
    <t>No. of</t>
  </si>
  <si>
    <t>Bed Days</t>
  </si>
  <si>
    <t>CAH</t>
  </si>
  <si>
    <t>Title</t>
  </si>
  <si>
    <t>All</t>
  </si>
  <si>
    <t>Interns &amp;</t>
  </si>
  <si>
    <t>On</t>
  </si>
  <si>
    <t>Nonpaid</t>
  </si>
  <si>
    <t xml:space="preserve">Title </t>
  </si>
  <si>
    <t>Component</t>
  </si>
  <si>
    <t>Number</t>
  </si>
  <si>
    <t>Beds</t>
  </si>
  <si>
    <t>Available</t>
  </si>
  <si>
    <t>Hours</t>
  </si>
  <si>
    <t>Title V</t>
  </si>
  <si>
    <t>XVIII</t>
  </si>
  <si>
    <t>XIX</t>
  </si>
  <si>
    <t>Patients</t>
  </si>
  <si>
    <t>Residents</t>
  </si>
  <si>
    <t>Payroll</t>
  </si>
  <si>
    <t>Workers</t>
  </si>
  <si>
    <t>Hospital Adults &amp; Peds. (columns 5,</t>
  </si>
  <si>
    <t>6, 7 and 8 exclude Swing Bed,</t>
  </si>
  <si>
    <t>Observation Bed and Hospice days)</t>
  </si>
  <si>
    <t>HMO</t>
  </si>
  <si>
    <t>HMO IPF</t>
  </si>
  <si>
    <t>HMO IRF</t>
  </si>
  <si>
    <t>Hospital Adults &amp; Peds. Swing Bed SNF</t>
  </si>
  <si>
    <t>Hospital Adults &amp; Peds.Swing Bed NF</t>
  </si>
  <si>
    <t>Total Adults and Peds. (exclude</t>
  </si>
  <si>
    <t>observation beds) (see instructions)</t>
  </si>
  <si>
    <t>Intensive Care Unit</t>
  </si>
  <si>
    <t>Coronary Care Unit</t>
  </si>
  <si>
    <t>Burn Intensive Care Unit</t>
  </si>
  <si>
    <t>Surgical Intensive Care Unit</t>
  </si>
  <si>
    <t>Other Special Care</t>
  </si>
  <si>
    <t>Nursery</t>
  </si>
  <si>
    <t>Total (see instructions)</t>
  </si>
  <si>
    <t>CAH visits</t>
  </si>
  <si>
    <t>Subprovider - IPF</t>
  </si>
  <si>
    <t>Subprovider - IRF</t>
  </si>
  <si>
    <t>Subprovider - Other</t>
  </si>
  <si>
    <t>Skilled Nursing Facility</t>
  </si>
  <si>
    <t>Nursing Facility</t>
  </si>
  <si>
    <t>Other Long Term Care</t>
  </si>
  <si>
    <t>Home Health Agency</t>
  </si>
  <si>
    <t>ASC (Distinct Part)</t>
  </si>
  <si>
    <t>Hospice (Distinct Part)</t>
  </si>
  <si>
    <t>CMHC</t>
  </si>
  <si>
    <t>RHC/FQHC (specify)</t>
  </si>
  <si>
    <t>Total (sum of lines 14-26)</t>
  </si>
  <si>
    <t>Observation Bed Days</t>
  </si>
  <si>
    <t xml:space="preserve">Ambulance Trips </t>
  </si>
  <si>
    <t>Employee discount days (see instruction)</t>
  </si>
  <si>
    <t>Employee discount days -IRF</t>
  </si>
  <si>
    <t>Labor &amp; delivery days (see instructions)</t>
  </si>
  <si>
    <t>LTCH non-covered days</t>
  </si>
  <si>
    <t>FORM CMS-2552-10 (DRAFT)  (INSTRUCTIONS FOR THIS WORKSHEET ARE PUBLISHED IN CMS PUB. 15-II, SECTION 4005.1)</t>
  </si>
  <si>
    <t>40-510</t>
  </si>
  <si>
    <t>This page is reserved for future use</t>
  </si>
  <si>
    <t>40-511</t>
  </si>
  <si>
    <t>HOSPITAL UNCOMPENSATED  AND INDIGENT</t>
  </si>
  <si>
    <t>WORKSHEET S-10</t>
  </si>
  <si>
    <t>CARE DATA</t>
  </si>
  <si>
    <t>FROM_____________</t>
  </si>
  <si>
    <t>______________</t>
  </si>
  <si>
    <t>TO________________</t>
  </si>
  <si>
    <t>Uncompensated and indigent care cost computation</t>
  </si>
  <si>
    <t>Cost to charge ratio (Worksheet C, Part I line 200 column 3 divided by line 200 column 8)</t>
  </si>
  <si>
    <t>Medicaid (see instructions for each line)</t>
  </si>
  <si>
    <t xml:space="preserve">Net revenue from Medicaid </t>
  </si>
  <si>
    <t>Did you receive DSH or supplemental payments from Medicaid?</t>
  </si>
  <si>
    <t xml:space="preserve">  If line 3 is "yes", does line 2 include all DSH or supplemental payments from Medicaid?</t>
  </si>
  <si>
    <t xml:space="preserve">  If line 4 is "no", then enter DSH or supplemental payments from Medicaid</t>
  </si>
  <si>
    <t>Medicaid charges</t>
  </si>
  <si>
    <t>Medicaid cost (line 1 times line 6)</t>
  </si>
  <si>
    <t>Difference between net revenue and costs for Medicaid program (line 2 plus line 5 minus line 7)</t>
  </si>
  <si>
    <t>State Children's Health Insurance Program (SCHIP) (see instructions for each line)</t>
  </si>
  <si>
    <t>Net revenue from stand-alone SCHIP</t>
  </si>
  <si>
    <t>Stand-alone SCHIP charges</t>
  </si>
  <si>
    <t>Stand-alone SCHIP cost (line 1 times line 10)</t>
  </si>
  <si>
    <t>Difference between net revenue and costs for stand-alone SCHIP (line 9 minus line 11)</t>
  </si>
  <si>
    <t>Other state or local government indigent care program (see instructions for each line)</t>
  </si>
  <si>
    <t>Net revenue from state or local indigent care program (Not included on lines 2, 5 or 9)</t>
  </si>
  <si>
    <t>Charges for patients covered under state or local indigent care program (Not included in lines 6 or 10)</t>
  </si>
  <si>
    <t>State or local indigent care program cost (line 1 times line 14)</t>
  </si>
  <si>
    <t>Difference between net revenue and costs for state or local indigent care program (line 13 minus line 15)</t>
  </si>
  <si>
    <t>Uncompensated care (see instructions for each line)</t>
  </si>
  <si>
    <t>Private grants, donations, or endowment income restricted to funding charity care</t>
  </si>
  <si>
    <t>Government grants, appropriations or transfers for support of hospital operations</t>
  </si>
  <si>
    <t>Total unreimbursed cost for Medicaid , SCHIP and state and local indigent care programs (sum of lines 8, 12 and 16)</t>
  </si>
  <si>
    <t>Uninsured</t>
  </si>
  <si>
    <t>Insured</t>
  </si>
  <si>
    <t>patients</t>
  </si>
  <si>
    <t xml:space="preserve">(col. 1 +  col. 2) </t>
  </si>
  <si>
    <t>Total initial obligation of patients approved for charity care (at full charges excluding</t>
  </si>
  <si>
    <t>non-reimbursable cost centers) for the entire facility</t>
  </si>
  <si>
    <t>Cost of initial obligation of patients approved for charity care (line 1 times line 20)</t>
  </si>
  <si>
    <t>Partial payment by patients approved for charity care</t>
  </si>
  <si>
    <t>Cost of charity care (line 21 minus line 22)</t>
  </si>
  <si>
    <t xml:space="preserve">Does the amount in line 20 column 2 include charges for patient days beyond a length of stay limit imposed on </t>
  </si>
  <si>
    <t>patients covered by Medicaid or other indigent care program?</t>
  </si>
  <si>
    <t>If line 24 is "yes,"  charges for patient days beyond an indigent care program's length of stay limit</t>
  </si>
  <si>
    <t>Total bad debt expense for the entire facility (see instructions)</t>
  </si>
  <si>
    <t>Medicare bad debts for §1886(d) hospitals fromWorksheets E, Part A and E, Part B, or CAHs from Worksheet E-3, Part V.</t>
  </si>
  <si>
    <t>Non-Medicare and Non-Reimbursable bad debt expense (line 26 minus line 27)</t>
  </si>
  <si>
    <t>Cost of non-Medicare bad debt expense (line 1 times line 28)</t>
  </si>
  <si>
    <t xml:space="preserve">Cost of non-Medicare uncompensated care (line 23 column 3 plus line 29) </t>
  </si>
  <si>
    <t>Total unreimbursed and uncompensated care cost (line 19 plus line 23, and 30)</t>
  </si>
  <si>
    <t>FORM CMS-2552-10 (DRAFT) (INSTRUCTIONS FOR THIS WORKSHEET ARE PUBLISHED IN CMS PUB. 15-II, SECTION 4012)</t>
  </si>
  <si>
    <t>40-523</t>
  </si>
  <si>
    <t>COMPUTATION OF RATIO OF COSTS TO CHARGES</t>
  </si>
  <si>
    <t>WORKSHEET C</t>
  </si>
  <si>
    <t>FROM ___________</t>
  </si>
  <si>
    <t xml:space="preserve"> ______________</t>
  </si>
  <si>
    <t>TO ______________</t>
  </si>
  <si>
    <t>Total Cost</t>
  </si>
  <si>
    <t>Costs</t>
  </si>
  <si>
    <t>Charges</t>
  </si>
  <si>
    <t>(from Wkst.</t>
  </si>
  <si>
    <t>Therapy</t>
  </si>
  <si>
    <t>RCE</t>
  </si>
  <si>
    <t>TEFRA</t>
  </si>
  <si>
    <t>PPS</t>
  </si>
  <si>
    <t>COST CENTER DESCRIPTIONS</t>
  </si>
  <si>
    <t>B, Part I,</t>
  </si>
  <si>
    <t>Limit</t>
  </si>
  <si>
    <t>Dis-</t>
  </si>
  <si>
    <t>(col. 6</t>
  </si>
  <si>
    <t xml:space="preserve">Cost or </t>
  </si>
  <si>
    <t>Inpatient</t>
  </si>
  <si>
    <t>col. 24)</t>
  </si>
  <si>
    <t>Adj.</t>
  </si>
  <si>
    <t>allowance</t>
  </si>
  <si>
    <t>Outpatient</t>
  </si>
  <si>
    <t>+ col. 7)</t>
  </si>
  <si>
    <t>Other Ratio</t>
  </si>
  <si>
    <t>Ratio</t>
  </si>
  <si>
    <t>INPATIENT ROUTINE SERVICE COST CENTERS</t>
  </si>
  <si>
    <t>Adults and Pediatrics (General Routine Care)</t>
  </si>
  <si>
    <t>Other Special Care (specify)</t>
  </si>
  <si>
    <t>Subprovider IPF</t>
  </si>
  <si>
    <t>Subprovider IRF</t>
  </si>
  <si>
    <t>Subprovider (Specify)</t>
  </si>
  <si>
    <t>ANCILLARY SERVICE COST CENTERS</t>
  </si>
  <si>
    <t>Operating Room</t>
  </si>
  <si>
    <t>Recovery Room</t>
  </si>
  <si>
    <t xml:space="preserve">Labor Room and Delivery Room </t>
  </si>
  <si>
    <t>Anesthesiology</t>
  </si>
  <si>
    <t>Radiology-Diagnostic</t>
  </si>
  <si>
    <t>Radiology-Therapeutic</t>
  </si>
  <si>
    <t>Radioisotope</t>
  </si>
  <si>
    <t>Computed Tomography (CT) Scan</t>
  </si>
  <si>
    <t>Magnetic Resonance Imaging (MRI)</t>
  </si>
  <si>
    <t>Cardiac Catheterization</t>
  </si>
  <si>
    <t>Laboratory</t>
  </si>
  <si>
    <t>PBP Clinical Laboratory Services-Prgm. Only</t>
  </si>
  <si>
    <t xml:space="preserve"> </t>
  </si>
  <si>
    <t>Whole Blood &amp; Packed Red Blood Cells</t>
  </si>
  <si>
    <t>Blood Storing, Processing, &amp; Trans.</t>
  </si>
  <si>
    <t>Intravenous Therapy</t>
  </si>
  <si>
    <t>Respiratory Therapy</t>
  </si>
  <si>
    <t>Physical Therapy</t>
  </si>
  <si>
    <t>Occupational Therapy</t>
  </si>
  <si>
    <t>Speech Pathology</t>
  </si>
  <si>
    <t>FORM CMS-2552-10 (DRAFT)  (INSTRUCTIONS FOR THIS WORKSHEET ARE PUBLISHED IN CMS PUB. 15-II, SECTIONS 4023)</t>
  </si>
  <si>
    <t>40-563</t>
  </si>
  <si>
    <t>PART I (CONT.)</t>
  </si>
  <si>
    <t>OUTPATIENT SERVICE COST CENTERS</t>
  </si>
  <si>
    <t>Electrocardiology</t>
  </si>
  <si>
    <t>Electroencephalography</t>
  </si>
  <si>
    <t>Medical Supplies Charged to Patients</t>
  </si>
  <si>
    <t>Implantable Devices Charged to Patients</t>
  </si>
  <si>
    <t>Drugs Charged to Patients</t>
  </si>
  <si>
    <t>Renal Dialysis</t>
  </si>
  <si>
    <t>ASC (Non-Distinct Part)</t>
  </si>
  <si>
    <t>Other Ancillary (specify)</t>
  </si>
  <si>
    <t>Rural Health Clinic (RHC)</t>
  </si>
  <si>
    <t>Federally Qualified Health Center (FQHC)</t>
  </si>
  <si>
    <t>Clinic</t>
  </si>
  <si>
    <t>Emergency</t>
  </si>
  <si>
    <t>Observation Beds (see instructions)</t>
  </si>
  <si>
    <t>Other Outpatient Service (specify)</t>
  </si>
  <si>
    <t>OTHER REIMBURSABLE COST CENTERS</t>
  </si>
  <si>
    <t>Home Program Dialysis</t>
  </si>
  <si>
    <t>Ambulance Services</t>
  </si>
  <si>
    <t>Durable Medical Equipment-Rented</t>
  </si>
  <si>
    <t>Durable Medical Equipment-Sold</t>
  </si>
  <si>
    <t>Other Reimbursable (specify)</t>
  </si>
  <si>
    <t>Outpatient Rehabilitation Provider (specify)</t>
  </si>
  <si>
    <t>Intern-Resident Service (not appvd. tchng. prgm.)</t>
  </si>
  <si>
    <t>SPECIAL PURPOSE COST CENTERS</t>
  </si>
  <si>
    <t>Kidney Acquisition</t>
  </si>
  <si>
    <t>Heart Acquisition</t>
  </si>
  <si>
    <t>Liver Acquisition</t>
  </si>
  <si>
    <t>Lung Acquisition</t>
  </si>
  <si>
    <t>Pancreas Acquisition</t>
  </si>
  <si>
    <t>Intestinal Acquisition</t>
  </si>
  <si>
    <t>Islet Acquisition</t>
  </si>
  <si>
    <t>Other Organ Acquisition (specify)</t>
  </si>
  <si>
    <t>Ambulatory Surgical Center (Distinct Part)</t>
  </si>
  <si>
    <t>Hospice</t>
  </si>
  <si>
    <t>Other Special Purpose (specify)</t>
  </si>
  <si>
    <t>Subtotal (sum of lines 30 thru 199)</t>
  </si>
  <si>
    <t>Less Observation Beds</t>
  </si>
  <si>
    <t>Total (line 200 minus line 201)</t>
  </si>
  <si>
    <t>40-564</t>
  </si>
  <si>
    <t>Computation of Medicaid Share from the Medicare cost report (Revised 2552-10 Cost Report)</t>
  </si>
  <si>
    <t>Computation of Medicaid Share from the Medicare cost report (2552-96 Cost Report)</t>
  </si>
  <si>
    <t>Want to earn Medicare Electronic Health Record (EHR) incentive payments? Take the First step!!</t>
  </si>
  <si>
    <t>Your hospital/critical access hospital must have an enrollment record in the Provider Enrollment, Chain and Ownership System (PECOS) in order to be eligible to receive a Medicare EHR incentive payment.</t>
  </si>
  <si>
    <t>Did you know?</t>
  </si>
  <si>
    <t>Billing and receiving payments from Medicare does not necessarily mean that a hospital or a critical access hospital has an enrollment record in PECOS.</t>
  </si>
  <si>
    <t>Don’t wait!</t>
  </si>
  <si>
    <t>1. Act now to verify that your facility has an enrollment record in PECOS.</t>
  </si>
  <si>
    <t>2. If your facility does not have a record in PECOS, establish an enrollment record now.</t>
  </si>
  <si>
    <t>If you have submitted a Medicare enrollment application within the last 90 days, and your enrollment application has been accepted for processing by the fiscal intermediary or A/B MAC, you need not take any additional actions based on this message. (You will be contacted by your fiscal intermediary or A/B MAC if additional information is needed.)</t>
  </si>
  <si>
    <t>How can I find out if my facility has an enrollment record in PECOS? Choose one of the following:</t>
  </si>
  <si>
    <t>1. Use Internet-based PECOS to look for your PECOS enrollment record. If no record is displayed, you do not have an enrollment record in PECOS. (If you do not currently have access to Internet-based PECOS, see Basics of Internet-based PECOS for Provider and Supplier Organizations for instructions.)</t>
  </si>
  <si>
    <t>2. Contact your designated Medicare enrollment contractor and ask if you have an enrollment record in PECOS. Go to Contractor List for contact information.</t>
  </si>
  <si>
    <t>My facility doesn’t have an enrollment record. What should I do?</t>
  </si>
  <si>
    <t>Internet-based PECOS is the fastest and most efficient way to submit your enrollment application. For instructions, see Basics of Internet-based PECOS for Provider and Supplier Organizations . If you encounter problems or have questions as you navigate the system, there is help available .</t>
  </si>
  <si>
    <t>Electronic Health Record Incentives – Get the Facts</t>
  </si>
  <si>
    <t>Per the Medicare cost report 2552-10, worksheet S-3, part I, line 14, column 15 - Total discharges</t>
  </si>
  <si>
    <t>w/s S-3 part I, col. 7, line 2</t>
  </si>
  <si>
    <t>w/s S-10, line 20</t>
  </si>
  <si>
    <t>For purposes of</t>
  </si>
  <si>
    <t>data on the hospital discharges from the</t>
  </si>
  <si>
    <t>hospital fiscal year that ends during the</t>
  </si>
  <si>
    <t>Federal fiscal year prior to the fiscal</t>
  </si>
  <si>
    <t>year that serves as the first payment</t>
  </si>
  <si>
    <t>year</t>
  </si>
  <si>
    <t>w/s S-3 part I, col. 8, lines 1,2,8,9,10,11,12</t>
  </si>
  <si>
    <t>w/s S-3 part I, col. 7, lines 1,8,9,10,11,12</t>
  </si>
  <si>
    <t>w/s S-3 part I, col. 5, lines 1,6,7,8,9,10</t>
  </si>
  <si>
    <t>w/s S-3 part I, col. 6, line 1,2,6,7,8,9,10</t>
  </si>
  <si>
    <t>w/s C part I, col. 8, line 200</t>
  </si>
  <si>
    <t>w/s C part I, col. 8, line 101</t>
  </si>
  <si>
    <t>Hi Jim,</t>
  </si>
  <si>
    <t>I reviewed the revised calculation and everything appears to be correct.  Please let us know if you have any other questions.</t>
  </si>
  <si>
    <t>Thanks,</t>
  </si>
  <si>
    <t>Nicholas Blake</t>
  </si>
  <si>
    <t xml:space="preserve">Health Information Technology Coordinator </t>
  </si>
  <si>
    <t>Centers for Medicare &amp; Medicaid Services</t>
  </si>
  <si>
    <t>Consortium for Medicaid and Children’s Health Operations</t>
  </si>
  <si>
    <t>W: 312-353-9355 | F: 312-777-0049</t>
  </si>
  <si>
    <r>
      <t xml:space="preserve">INFORMATION NOT RELEASABLE TO THE PUBLIC UNLESS AUTHORIZED BY LAW:  </t>
    </r>
    <r>
      <rPr>
        <sz val="11"/>
        <color indexed="56"/>
        <rFont val="Calibri"/>
        <family val="2"/>
      </rPr>
      <t>This information has not been publicly disclosed and may be privileged and confidential.  It is for internal government use only and must not be disseminated, distributed, or copied to persons not authorized to receive the information. Unauthorized disclosure may result in prosecution to the full extent of the law.</t>
    </r>
  </si>
  <si>
    <t>Email from Nicholas Blake (CMS) - June 13, 2011</t>
  </si>
  <si>
    <t>Uncompensated care charges (negative amount)</t>
  </si>
  <si>
    <t xml:space="preserve">Fiscal Year </t>
  </si>
  <si>
    <t>Fiscal Year</t>
  </si>
  <si>
    <t>Fiscal Yr</t>
  </si>
  <si>
    <t>INPUT FY total Discharges from worksheet S-3, part I, line 12, column 15</t>
  </si>
  <si>
    <t>Cost Report years used for one time calculations</t>
  </si>
  <si>
    <r>
      <t xml:space="preserve">Uncompensated care charges </t>
    </r>
    <r>
      <rPr>
        <sz val="11"/>
        <color indexed="10"/>
        <rFont val="Calibri"/>
        <family val="2"/>
      </rPr>
      <t>(negative amount)</t>
    </r>
  </si>
  <si>
    <t>Enter most current Cost Report year used for Steps 2 - 6.</t>
  </si>
  <si>
    <t>Published 08/09/2011 09:32 AM   |    Updated 12/05/2011 01:45 PM   |    Answer ID 10771</t>
  </si>
  <si>
    <t>If the State chooses to use the cost report in the Medicaid EHR incentive hospital payment calculation, what data elements should be used in the Medicare cost report, Form CMS 2552-96 and the Form CMS 2552-10?</t>
  </si>
  <si>
    <t>The CMS 2552-96 data elements are as follows:</t>
  </si>
  <si>
    <t>-Total Discharges - Worksheet S-3 Part 1, Column 15, Line 12</t>
  </si>
  <si>
    <t>-Medicaid Days - Worksheet S-3, Part I, Column 5, Line 1 + Lines 6-10</t>
  </si>
  <si>
    <t>-Medicaid HMO Days - Worksheet S-3, Part I, Column 5, Line 2</t>
  </si>
  <si>
    <t>-Total Inpatient Days - Worksheet S-3 Part 1, Column 6, Line 1, 2 + Lines 6 -10</t>
  </si>
  <si>
    <t>-Total Hospital Charges - Worksheet C Part 1, Column 8, Line 101</t>
  </si>
  <si>
    <t>-Charity Care Charges - Worksheet S-10, Column 1, Line 30</t>
  </si>
  <si>
    <t>The CMS 2552-10 data elements are as follows:</t>
  </si>
  <si>
    <t>-Total Discharges - Worksheet S-3 Part 1, Column 15, Line 14</t>
  </si>
  <si>
    <t>-Medicaid Days - Worksheet S-3, Part I, Column 7, Line 1 + Lines 8-12</t>
  </si>
  <si>
    <t>-Medicaid HMO Days - Worksheet S-3, Part I, Column 7, Line 2</t>
  </si>
  <si>
    <t>-Total Inpatient Days - Worksheet S-3 Part 1, Column 8, Line 1, 2 + Lines 8 - 12</t>
  </si>
  <si>
    <t>-Total Hospital Charges - Worksheet C Part 1, Column 8, Line 200</t>
  </si>
  <si>
    <t>-Charity Care Charges - Worksheet S-10, Column 3, Line 20</t>
  </si>
  <si>
    <t>For information about the cost report data elements that are used in the Medicare hospital incentive calculation, please see FAQ #10717.</t>
  </si>
  <si>
    <t>CMS Reference - Authorized Data Sources for One Time Payment Calculation</t>
  </si>
  <si>
    <t>Based on the Medicare cost report guidance, Form CMS 2552-96 will be used until the implementation of the</t>
  </si>
  <si>
    <t>it is the States' and hospitals' responsibility to ensure the integrity and regulatory compliance of the data.</t>
  </si>
  <si>
    <t>new Medicare cost report, Form CMS 2552-10. Although the State may choose to use the following data elements,</t>
  </si>
  <si>
    <t>White Areas require provider input</t>
  </si>
  <si>
    <t xml:space="preserve">Hospital One Time Payment Calculation </t>
  </si>
  <si>
    <t>Calculation of Medicaid Electronic Health Records (EHR) Incentive Payment using 2552-10 Cost Report</t>
  </si>
  <si>
    <t>This Payment Calculation was approved by CMS on 06/13/2011</t>
  </si>
  <si>
    <t>Hospital:</t>
  </si>
  <si>
    <t>NPI:</t>
  </si>
  <si>
    <t>Hospital One Time Payment</t>
  </si>
  <si>
    <t>Calculator Revised   January 2013</t>
  </si>
  <si>
    <t>Calculation of Medicaid Electronic Health Records (EHR) Incentive Payment using 2552-96 Cost Report</t>
  </si>
  <si>
    <t>Hospital One Time Payment Calculation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</si>
</sst>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00%"/>
    <numFmt numFmtId="167" formatCode="_(* #,##0.00000_);_(* \(#,##0.00000\);_(* &quot;-&quot;??_);_(@_)"/>
    <numFmt numFmtId="168" formatCode="0.0000%"/>
    <numFmt numFmtId="169" formatCode="_(* #,##0.000000_);_(* \(#,##0.000000\);_(* &quot;-&quot;??_);_(@_)"/>
  </numFmts>
  <fonts count="65">
    <font>
      <sz val="11"/>
      <color theme="1"/>
      <name val="Calibri"/>
      <family val="2"/>
    </font>
    <font>
      <sz val="11"/>
      <color indexed="8"/>
      <name val="Calibri"/>
      <family val="2"/>
    </font>
    <font>
      <sz val="11"/>
      <color indexed="56"/>
      <name val="Calibri"/>
      <family val="2"/>
    </font>
    <font>
      <sz val="11"/>
      <color indexed="10"/>
      <name val="Calibri"/>
      <family val="2"/>
    </font>
    <font>
      <b/>
      <i/>
      <sz val="11"/>
      <color indexed="8"/>
      <name val="Calibri"/>
      <family val="2"/>
    </font>
    <font>
      <b/>
      <sz val="11"/>
      <color indexed="8"/>
      <name val="Calibri"/>
      <family val="2"/>
    </font>
    <font>
      <i/>
      <sz val="11"/>
      <color indexed="8"/>
      <name val="Calibri"/>
      <family val="2"/>
    </font>
    <font>
      <sz val="12"/>
      <color indexed="8"/>
      <name val="Bookman Old Style"/>
      <family val="1"/>
    </font>
    <font>
      <sz val="11"/>
      <color indexed="56"/>
      <name val="Times New Roman"/>
      <family val="1"/>
    </font>
    <font>
      <sz val="10"/>
      <color indexed="8"/>
      <name val="Bookman Old Style"/>
      <family val="1"/>
    </font>
    <font>
      <sz val="10"/>
      <color indexed="9"/>
      <name val="Bookman Old Style"/>
      <family val="1"/>
    </font>
    <font>
      <b/>
      <sz val="14"/>
      <color indexed="9"/>
      <name val="Bookman Old Style"/>
      <family val="1"/>
    </font>
    <font>
      <b/>
      <sz val="16"/>
      <color indexed="8"/>
      <name val="Calibri"/>
      <family val="2"/>
    </font>
    <font>
      <b/>
      <sz val="12"/>
      <color indexed="8"/>
      <name val="Calibri"/>
      <family val="2"/>
    </font>
    <font>
      <b/>
      <i/>
      <sz val="11"/>
      <color indexed="60"/>
      <name val="Calibri"/>
      <family val="2"/>
    </font>
    <font>
      <b/>
      <i/>
      <sz val="11"/>
      <color indexed="10"/>
      <name val="Calibri"/>
      <family val="2"/>
    </font>
    <font>
      <b/>
      <sz val="11"/>
      <color indexed="56"/>
      <name val="Calibri"/>
      <family val="2"/>
    </font>
    <font>
      <b/>
      <sz val="11"/>
      <color indexed="9"/>
      <name val="Calibri"/>
      <family val="2"/>
    </font>
    <font>
      <sz val="11"/>
      <color indexed="9"/>
      <name val="Calibri"/>
      <family val="2"/>
    </font>
    <font>
      <sz val="11"/>
      <color indexed="55"/>
      <name val="Calibri"/>
      <family val="2"/>
    </font>
    <font>
      <b/>
      <i/>
      <sz val="11"/>
      <color indexed="55"/>
      <name val="Calibri"/>
      <family val="2"/>
    </font>
    <font>
      <i/>
      <sz val="11"/>
      <color indexed="55"/>
      <name val="Calibri"/>
      <family val="2"/>
    </font>
    <font>
      <b/>
      <sz val="18"/>
      <color indexed="56"/>
      <name val="Cambria"/>
      <family val="2"/>
    </font>
    <font>
      <b/>
      <sz val="15"/>
      <color indexed="56"/>
      <name val="Calibri"/>
      <family val="2"/>
    </font>
    <font>
      <b/>
      <sz val="13"/>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theme="1"/>
      <name val="Calibri"/>
      <family val="2"/>
    </font>
    <font>
      <i/>
      <sz val="11"/>
      <color theme="1"/>
      <name val="Calibri"/>
      <family val="2"/>
    </font>
    <font>
      <sz val="12"/>
      <color theme="1"/>
      <name val="Bookman Old Style"/>
      <family val="1"/>
    </font>
    <font>
      <sz val="11"/>
      <color rgb="FF1F497D"/>
      <name val="Calibri"/>
      <family val="2"/>
    </font>
    <font>
      <sz val="11"/>
      <color rgb="FF1F497D"/>
      <name val="Times New Roman"/>
      <family val="1"/>
    </font>
    <font>
      <sz val="10"/>
      <color theme="1"/>
      <name val="Bookman Old Style"/>
      <family val="1"/>
    </font>
    <font>
      <b/>
      <i/>
      <sz val="11"/>
      <color rgb="FFFF0000"/>
      <name val="Calibri"/>
      <family val="2"/>
    </font>
    <font>
      <sz val="11"/>
      <color theme="0" tint="-0.3499799966812134"/>
      <name val="Calibri"/>
      <family val="2"/>
    </font>
    <font>
      <b/>
      <i/>
      <sz val="11"/>
      <color theme="0" tint="-0.3499799966812134"/>
      <name val="Calibri"/>
      <family val="2"/>
    </font>
    <font>
      <i/>
      <sz val="11"/>
      <color theme="0" tint="-0.3499799966812134"/>
      <name val="Calibri"/>
      <family val="2"/>
    </font>
    <font>
      <b/>
      <i/>
      <sz val="11"/>
      <color rgb="FFC00000"/>
      <name val="Calibri"/>
      <family val="2"/>
    </font>
    <font>
      <sz val="10"/>
      <color theme="0"/>
      <name val="Bookman Old Style"/>
      <family val="1"/>
    </font>
    <font>
      <b/>
      <sz val="14"/>
      <color theme="0"/>
      <name val="Bookman Old Style"/>
      <family val="1"/>
    </font>
    <font>
      <b/>
      <sz val="16"/>
      <color theme="1"/>
      <name val="Calibri"/>
      <family val="2"/>
    </font>
    <font>
      <b/>
      <sz val="12"/>
      <color theme="1"/>
      <name val="Calibri"/>
      <family val="2"/>
    </font>
    <font>
      <b/>
      <sz val="11"/>
      <color rgb="FF1F497D"/>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C000"/>
        <bgColor indexed="64"/>
      </patternFill>
    </fill>
    <fill>
      <patternFill patternType="solid">
        <fgColor theme="3" tint="0.5999900102615356"/>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tint="-0.4999699890613556"/>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style="medium"/>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style="thin"/>
    </border>
    <border>
      <left style="medium"/>
      <right/>
      <top/>
      <bottom/>
    </border>
    <border>
      <left style="medium"/>
      <right style="medium"/>
      <top style="medium"/>
      <bottom style="medium"/>
    </border>
    <border>
      <left/>
      <right style="medium"/>
      <top/>
      <bottom style="thin"/>
    </border>
    <border>
      <left/>
      <right/>
      <top/>
      <bottom style="thin"/>
    </border>
    <border>
      <left style="medium"/>
      <right style="medium"/>
      <top style="medium"/>
      <bottom/>
    </border>
    <border>
      <left style="medium"/>
      <right style="medium"/>
      <top/>
      <bottom/>
    </border>
    <border>
      <left style="medium"/>
      <right style="medium"/>
      <top/>
      <bottom style="medium"/>
    </border>
    <border>
      <left style="thin"/>
      <right style="thin"/>
      <top style="thin"/>
      <bottom/>
    </border>
    <border>
      <left style="thin"/>
      <right style="thin"/>
      <top/>
      <bottom/>
    </border>
    <border>
      <left style="thin"/>
      <right style="thin"/>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thin"/>
      <bottom style="thin"/>
    </border>
    <border>
      <left/>
      <right/>
      <top style="thin"/>
      <bottom style="thin"/>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28">
    <xf numFmtId="0" fontId="0" fillId="0" borderId="0" xfId="0" applyFont="1" applyAlignment="1">
      <alignment/>
    </xf>
    <xf numFmtId="164" fontId="0" fillId="33" borderId="10" xfId="42" applyNumberFormat="1" applyFont="1" applyFill="1" applyBorder="1" applyAlignment="1">
      <alignment/>
    </xf>
    <xf numFmtId="164" fontId="0" fillId="33" borderId="11" xfId="42" applyNumberFormat="1" applyFont="1" applyFill="1" applyBorder="1" applyAlignment="1">
      <alignment/>
    </xf>
    <xf numFmtId="164" fontId="0" fillId="33" borderId="12" xfId="42" applyNumberFormat="1" applyFont="1" applyFill="1" applyBorder="1" applyAlignment="1">
      <alignment/>
    </xf>
    <xf numFmtId="164" fontId="0" fillId="33" borderId="13" xfId="42" applyNumberFormat="1" applyFont="1" applyFill="1" applyBorder="1" applyAlignment="1">
      <alignment/>
    </xf>
    <xf numFmtId="164" fontId="49" fillId="33" borderId="14" xfId="42" applyNumberFormat="1" applyFont="1" applyFill="1" applyBorder="1" applyAlignment="1">
      <alignment/>
    </xf>
    <xf numFmtId="164" fontId="49" fillId="33" borderId="15" xfId="42" applyNumberFormat="1" applyFont="1" applyFill="1" applyBorder="1" applyAlignment="1">
      <alignment/>
    </xf>
    <xf numFmtId="164" fontId="0" fillId="33" borderId="15" xfId="42" applyNumberFormat="1" applyFont="1" applyFill="1" applyBorder="1" applyAlignment="1">
      <alignment/>
    </xf>
    <xf numFmtId="164" fontId="0" fillId="33" borderId="16" xfId="42" applyNumberFormat="1" applyFont="1" applyFill="1" applyBorder="1" applyAlignment="1">
      <alignment/>
    </xf>
    <xf numFmtId="164" fontId="0" fillId="33" borderId="17" xfId="42" applyNumberFormat="1" applyFont="1" applyFill="1" applyBorder="1" applyAlignment="1">
      <alignment horizontal="center"/>
    </xf>
    <xf numFmtId="10" fontId="0" fillId="33" borderId="10" xfId="57" applyNumberFormat="1" applyFont="1" applyFill="1" applyBorder="1" applyAlignment="1">
      <alignment horizontal="center"/>
    </xf>
    <xf numFmtId="165" fontId="0" fillId="33" borderId="10" xfId="57" applyNumberFormat="1" applyFont="1" applyFill="1" applyBorder="1" applyAlignment="1">
      <alignment horizontal="center"/>
    </xf>
    <xf numFmtId="37" fontId="0" fillId="33" borderId="10" xfId="42" applyNumberFormat="1" applyFont="1" applyFill="1" applyBorder="1" applyAlignment="1">
      <alignment horizontal="center"/>
    </xf>
    <xf numFmtId="165" fontId="0" fillId="33" borderId="0" xfId="57" applyNumberFormat="1" applyFont="1" applyFill="1" applyBorder="1" applyAlignment="1">
      <alignment/>
    </xf>
    <xf numFmtId="164" fontId="47" fillId="33" borderId="18" xfId="42" applyNumberFormat="1" applyFont="1" applyFill="1" applyBorder="1" applyAlignment="1">
      <alignment/>
    </xf>
    <xf numFmtId="164" fontId="47" fillId="33" borderId="19" xfId="42" applyNumberFormat="1" applyFont="1" applyFill="1" applyBorder="1" applyAlignment="1">
      <alignment/>
    </xf>
    <xf numFmtId="164" fontId="0" fillId="33" borderId="19" xfId="42" applyNumberFormat="1" applyFont="1" applyFill="1" applyBorder="1" applyAlignment="1">
      <alignment/>
    </xf>
    <xf numFmtId="164" fontId="0" fillId="33" borderId="20" xfId="42" applyNumberFormat="1" applyFont="1" applyFill="1" applyBorder="1" applyAlignment="1">
      <alignment/>
    </xf>
    <xf numFmtId="10" fontId="47" fillId="33" borderId="20" xfId="57" applyNumberFormat="1" applyFont="1" applyFill="1" applyBorder="1" applyAlignment="1">
      <alignment horizontal="center"/>
    </xf>
    <xf numFmtId="164" fontId="0" fillId="33" borderId="21" xfId="42" applyNumberFormat="1" applyFont="1" applyFill="1" applyBorder="1" applyAlignment="1">
      <alignment/>
    </xf>
    <xf numFmtId="164" fontId="0" fillId="33" borderId="0" xfId="42" applyNumberFormat="1" applyFont="1" applyFill="1" applyBorder="1" applyAlignment="1" quotePrefix="1">
      <alignment/>
    </xf>
    <xf numFmtId="164" fontId="0" fillId="33" borderId="15" xfId="42" applyNumberFormat="1" applyFont="1" applyFill="1" applyBorder="1" applyAlignment="1">
      <alignment horizontal="center"/>
    </xf>
    <xf numFmtId="164" fontId="0" fillId="33" borderId="16" xfId="42" applyNumberFormat="1" applyFont="1" applyFill="1" applyBorder="1" applyAlignment="1">
      <alignment horizontal="center"/>
    </xf>
    <xf numFmtId="164" fontId="49" fillId="33" borderId="22" xfId="42" applyNumberFormat="1" applyFont="1" applyFill="1" applyBorder="1" applyAlignment="1">
      <alignment/>
    </xf>
    <xf numFmtId="164" fontId="49" fillId="33" borderId="0" xfId="42" applyNumberFormat="1" applyFont="1" applyFill="1" applyBorder="1" applyAlignment="1">
      <alignment/>
    </xf>
    <xf numFmtId="164" fontId="50" fillId="0" borderId="0" xfId="42" applyNumberFormat="1" applyFont="1" applyAlignment="1">
      <alignment/>
    </xf>
    <xf numFmtId="164" fontId="49" fillId="33" borderId="23" xfId="42" applyNumberFormat="1" applyFont="1" applyFill="1" applyBorder="1" applyAlignment="1">
      <alignment/>
    </xf>
    <xf numFmtId="164" fontId="49" fillId="33" borderId="18" xfId="42" applyNumberFormat="1" applyFont="1" applyFill="1" applyBorder="1" applyAlignment="1">
      <alignment/>
    </xf>
    <xf numFmtId="37" fontId="0" fillId="33" borderId="24" xfId="42" applyNumberFormat="1" applyFont="1" applyFill="1" applyBorder="1" applyAlignment="1">
      <alignment horizontal="center"/>
    </xf>
    <xf numFmtId="37" fontId="0" fillId="33" borderId="0" xfId="42" applyNumberFormat="1" applyFont="1" applyFill="1" applyBorder="1" applyAlignment="1">
      <alignment horizontal="center"/>
    </xf>
    <xf numFmtId="10" fontId="0" fillId="33" borderId="0" xfId="57" applyNumberFormat="1" applyFont="1" applyFill="1" applyBorder="1" applyAlignment="1">
      <alignment horizontal="center"/>
    </xf>
    <xf numFmtId="5" fontId="0" fillId="33" borderId="10" xfId="42" applyNumberFormat="1" applyFont="1" applyFill="1" applyBorder="1" applyAlignment="1">
      <alignment horizontal="center"/>
    </xf>
    <xf numFmtId="5" fontId="47" fillId="33" borderId="20" xfId="42" applyNumberFormat="1" applyFont="1" applyFill="1" applyBorder="1" applyAlignment="1">
      <alignment horizontal="center"/>
    </xf>
    <xf numFmtId="164" fontId="49" fillId="33" borderId="16" xfId="42" applyNumberFormat="1" applyFont="1" applyFill="1" applyBorder="1" applyAlignment="1">
      <alignment/>
    </xf>
    <xf numFmtId="165" fontId="47" fillId="33" borderId="23" xfId="57" applyNumberFormat="1" applyFont="1" applyFill="1" applyBorder="1" applyAlignment="1">
      <alignment horizontal="center"/>
    </xf>
    <xf numFmtId="5" fontId="47" fillId="33" borderId="20" xfId="42" applyNumberFormat="1" applyFont="1" applyFill="1" applyBorder="1" applyAlignment="1">
      <alignment/>
    </xf>
    <xf numFmtId="165" fontId="0" fillId="33" borderId="0" xfId="57" applyNumberFormat="1" applyFont="1" applyFill="1" applyBorder="1" applyAlignment="1">
      <alignment horizontal="center"/>
    </xf>
    <xf numFmtId="5" fontId="0" fillId="33" borderId="10" xfId="42" applyNumberFormat="1" applyFont="1" applyFill="1" applyBorder="1" applyAlignment="1">
      <alignment/>
    </xf>
    <xf numFmtId="37" fontId="0" fillId="33" borderId="0" xfId="42" applyNumberFormat="1" applyFont="1" applyFill="1" applyBorder="1" applyAlignment="1">
      <alignment/>
    </xf>
    <xf numFmtId="5" fontId="0" fillId="0" borderId="21" xfId="42" applyNumberFormat="1" applyFont="1" applyFill="1" applyBorder="1" applyAlignment="1">
      <alignment horizontal="center"/>
    </xf>
    <xf numFmtId="5" fontId="0" fillId="33" borderId="0" xfId="42" applyNumberFormat="1" applyFont="1" applyFill="1" applyBorder="1" applyAlignment="1">
      <alignment horizontal="center"/>
    </xf>
    <xf numFmtId="5" fontId="0" fillId="33" borderId="25" xfId="42" applyNumberFormat="1" applyFont="1" applyFill="1" applyBorder="1" applyAlignment="1">
      <alignment horizontal="center"/>
    </xf>
    <xf numFmtId="5" fontId="47" fillId="33" borderId="23" xfId="42" applyNumberFormat="1" applyFont="1" applyFill="1" applyBorder="1" applyAlignment="1">
      <alignment/>
    </xf>
    <xf numFmtId="5" fontId="47" fillId="33" borderId="23" xfId="42" applyNumberFormat="1" applyFont="1" applyFill="1" applyBorder="1" applyAlignment="1">
      <alignment horizontal="center"/>
    </xf>
    <xf numFmtId="164" fontId="0" fillId="33" borderId="23" xfId="42" applyNumberFormat="1" applyFont="1" applyFill="1" applyBorder="1" applyAlignment="1">
      <alignment horizontal="center"/>
    </xf>
    <xf numFmtId="164" fontId="0" fillId="33" borderId="26" xfId="42" applyNumberFormat="1" applyFont="1" applyFill="1" applyBorder="1" applyAlignment="1">
      <alignment/>
    </xf>
    <xf numFmtId="5" fontId="0" fillId="33" borderId="27" xfId="42" applyNumberFormat="1" applyFont="1" applyFill="1" applyBorder="1" applyAlignment="1">
      <alignment horizontal="center"/>
    </xf>
    <xf numFmtId="5" fontId="0" fillId="33" borderId="28" xfId="42" applyNumberFormat="1" applyFont="1" applyFill="1" applyBorder="1" applyAlignment="1">
      <alignment horizontal="center"/>
    </xf>
    <xf numFmtId="164" fontId="47" fillId="33" borderId="11" xfId="42" applyNumberFormat="1" applyFont="1" applyFill="1" applyBorder="1" applyAlignment="1">
      <alignment/>
    </xf>
    <xf numFmtId="164" fontId="47" fillId="33" borderId="12" xfId="42" applyNumberFormat="1" applyFont="1" applyFill="1" applyBorder="1" applyAlignment="1">
      <alignment/>
    </xf>
    <xf numFmtId="5" fontId="47" fillId="33" borderId="13" xfId="44" applyNumberFormat="1" applyFont="1" applyFill="1" applyBorder="1" applyAlignment="1">
      <alignment horizontal="center"/>
    </xf>
    <xf numFmtId="5" fontId="0" fillId="33" borderId="12" xfId="42" applyNumberFormat="1" applyFont="1" applyFill="1" applyBorder="1" applyAlignment="1">
      <alignment/>
    </xf>
    <xf numFmtId="37" fontId="0" fillId="33" borderId="13" xfId="42" applyNumberFormat="1" applyFont="1" applyFill="1" applyBorder="1" applyAlignment="1">
      <alignment horizontal="center"/>
    </xf>
    <xf numFmtId="37" fontId="0" fillId="33" borderId="17" xfId="42" applyNumberFormat="1" applyFont="1" applyFill="1" applyBorder="1" applyAlignment="1">
      <alignment horizontal="center"/>
    </xf>
    <xf numFmtId="3" fontId="0" fillId="33" borderId="29" xfId="42" applyNumberFormat="1" applyFont="1" applyFill="1" applyBorder="1" applyAlignment="1">
      <alignment horizontal="center"/>
    </xf>
    <xf numFmtId="3" fontId="0" fillId="33" borderId="30" xfId="42" applyNumberFormat="1" applyFont="1" applyFill="1" applyBorder="1" applyAlignment="1">
      <alignment horizontal="center"/>
    </xf>
    <xf numFmtId="3" fontId="0" fillId="33" borderId="31" xfId="42" applyNumberFormat="1" applyFont="1" applyFill="1" applyBorder="1" applyAlignment="1">
      <alignment horizontal="center"/>
    </xf>
    <xf numFmtId="37" fontId="0" fillId="33" borderId="21" xfId="42" applyNumberFormat="1" applyFont="1" applyFill="1" applyBorder="1" applyAlignment="1">
      <alignment/>
    </xf>
    <xf numFmtId="10" fontId="0" fillId="33" borderId="17" xfId="57" applyNumberFormat="1" applyFont="1" applyFill="1" applyBorder="1" applyAlignment="1">
      <alignment horizontal="center"/>
    </xf>
    <xf numFmtId="5" fontId="47" fillId="33" borderId="23" xfId="44" applyNumberFormat="1" applyFont="1" applyFill="1" applyBorder="1" applyAlignment="1">
      <alignment horizontal="center"/>
    </xf>
    <xf numFmtId="164" fontId="47" fillId="33" borderId="23" xfId="42" applyNumberFormat="1" applyFont="1" applyFill="1" applyBorder="1" applyAlignment="1">
      <alignment horizontal="center"/>
    </xf>
    <xf numFmtId="164" fontId="0" fillId="33" borderId="21" xfId="42" applyNumberFormat="1" applyFont="1" applyFill="1" applyBorder="1" applyAlignment="1">
      <alignment horizontal="center"/>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0" fillId="0" borderId="0" xfId="0" applyFill="1" applyAlignment="1">
      <alignment/>
    </xf>
    <xf numFmtId="0" fontId="51" fillId="0" borderId="0" xfId="0" applyFont="1" applyAlignment="1">
      <alignment horizontal="center" vertical="top" wrapText="1"/>
    </xf>
    <xf numFmtId="0" fontId="51" fillId="0" borderId="0" xfId="0" applyFont="1" applyAlignment="1">
      <alignment vertical="top" wrapText="1"/>
    </xf>
    <xf numFmtId="0" fontId="51" fillId="0" borderId="0" xfId="0" applyNumberFormat="1" applyFont="1" applyAlignment="1">
      <alignment vertical="top" wrapText="1"/>
    </xf>
    <xf numFmtId="0" fontId="0" fillId="0" borderId="0" xfId="0" applyFont="1" applyAlignment="1">
      <alignment vertical="top" wrapText="1"/>
    </xf>
    <xf numFmtId="0" fontId="0" fillId="33" borderId="0" xfId="0" applyFill="1" applyAlignment="1">
      <alignment/>
    </xf>
    <xf numFmtId="0" fontId="0" fillId="37" borderId="0" xfId="0" applyFill="1" applyAlignment="1">
      <alignment/>
    </xf>
    <xf numFmtId="164" fontId="0" fillId="33" borderId="0" xfId="42" applyNumberFormat="1" applyFont="1" applyFill="1" applyBorder="1" applyAlignment="1">
      <alignment wrapText="1"/>
    </xf>
    <xf numFmtId="0" fontId="0" fillId="14" borderId="0" xfId="0" applyFill="1" applyAlignment="1">
      <alignment/>
    </xf>
    <xf numFmtId="164" fontId="0" fillId="38" borderId="0" xfId="42" applyNumberFormat="1" applyFont="1" applyFill="1" applyAlignment="1">
      <alignment/>
    </xf>
    <xf numFmtId="166" fontId="0" fillId="0" borderId="0" xfId="57" applyNumberFormat="1" applyFont="1" applyAlignment="1">
      <alignment/>
    </xf>
    <xf numFmtId="7" fontId="47" fillId="33" borderId="20" xfId="42" applyNumberFormat="1" applyFont="1" applyFill="1" applyBorder="1" applyAlignment="1">
      <alignment horizontal="center"/>
    </xf>
    <xf numFmtId="167" fontId="0" fillId="0" borderId="0" xfId="42" applyNumberFormat="1" applyFont="1" applyAlignment="1">
      <alignment/>
    </xf>
    <xf numFmtId="168" fontId="0" fillId="0" borderId="0" xfId="57" applyNumberFormat="1" applyFont="1" applyAlignment="1">
      <alignment/>
    </xf>
    <xf numFmtId="164" fontId="0" fillId="0" borderId="0" xfId="42" applyNumberFormat="1" applyFont="1" applyAlignment="1">
      <alignment/>
    </xf>
    <xf numFmtId="0" fontId="0" fillId="0" borderId="22" xfId="0" applyBorder="1" applyAlignment="1">
      <alignment/>
    </xf>
    <xf numFmtId="164" fontId="0" fillId="33" borderId="22" xfId="42" applyNumberFormat="1" applyFont="1" applyFill="1" applyBorder="1" applyAlignment="1">
      <alignment/>
    </xf>
    <xf numFmtId="0" fontId="0" fillId="0" borderId="0" xfId="0" applyBorder="1" applyAlignment="1">
      <alignment/>
    </xf>
    <xf numFmtId="0" fontId="0" fillId="0" borderId="10" xfId="0" applyBorder="1" applyAlignment="1">
      <alignment/>
    </xf>
    <xf numFmtId="0" fontId="52" fillId="0" borderId="0" xfId="0" applyFont="1" applyAlignment="1">
      <alignment vertical="top" wrapText="1"/>
    </xf>
    <xf numFmtId="0" fontId="52" fillId="0" borderId="22" xfId="0" applyFont="1" applyBorder="1" applyAlignment="1">
      <alignment/>
    </xf>
    <xf numFmtId="164" fontId="0" fillId="0" borderId="0" xfId="42" applyNumberFormat="1" applyFont="1" applyBorder="1" applyAlignment="1">
      <alignment/>
    </xf>
    <xf numFmtId="164" fontId="0" fillId="0" borderId="0" xfId="42" applyNumberFormat="1" applyFont="1" applyBorder="1" applyAlignment="1">
      <alignment horizontal="center"/>
    </xf>
    <xf numFmtId="164" fontId="0" fillId="0" borderId="10" xfId="42" applyNumberFormat="1" applyFont="1" applyBorder="1" applyAlignment="1">
      <alignment/>
    </xf>
    <xf numFmtId="0" fontId="53" fillId="0" borderId="22" xfId="0" applyFont="1" applyBorder="1" applyAlignment="1">
      <alignment/>
    </xf>
    <xf numFmtId="0" fontId="0" fillId="33" borderId="0" xfId="42" applyNumberFormat="1" applyFont="1" applyFill="1" applyBorder="1" applyAlignment="1">
      <alignment/>
    </xf>
    <xf numFmtId="0" fontId="0" fillId="33" borderId="0" xfId="42" applyNumberFormat="1" applyFont="1" applyFill="1" applyBorder="1" applyAlignment="1">
      <alignment horizontal="center"/>
    </xf>
    <xf numFmtId="0" fontId="0" fillId="33" borderId="21" xfId="42" applyNumberFormat="1" applyFont="1" applyFill="1" applyBorder="1" applyAlignment="1">
      <alignment horizontal="center"/>
    </xf>
    <xf numFmtId="164" fontId="0" fillId="33" borderId="0" xfId="42" applyNumberFormat="1" applyFont="1" applyFill="1" applyBorder="1" applyAlignment="1">
      <alignment/>
    </xf>
    <xf numFmtId="164" fontId="0" fillId="0" borderId="0" xfId="42" applyNumberFormat="1" applyFont="1" applyAlignment="1">
      <alignment vertical="top"/>
    </xf>
    <xf numFmtId="164" fontId="54" fillId="0" borderId="21" xfId="42" applyNumberFormat="1" applyFont="1" applyBorder="1" applyAlignment="1">
      <alignment vertical="top"/>
    </xf>
    <xf numFmtId="164" fontId="54" fillId="0" borderId="17" xfId="42" applyNumberFormat="1" applyFont="1" applyBorder="1" applyAlignment="1">
      <alignment vertical="top"/>
    </xf>
    <xf numFmtId="164" fontId="47" fillId="10" borderId="18" xfId="42" applyNumberFormat="1" applyFont="1" applyFill="1" applyBorder="1" applyAlignment="1">
      <alignment/>
    </xf>
    <xf numFmtId="164" fontId="47" fillId="10" borderId="19" xfId="42" applyNumberFormat="1" applyFont="1" applyFill="1" applyBorder="1" applyAlignment="1">
      <alignment/>
    </xf>
    <xf numFmtId="7" fontId="47" fillId="10" borderId="20" xfId="42" applyNumberFormat="1" applyFont="1" applyFill="1" applyBorder="1" applyAlignment="1">
      <alignment horizontal="center"/>
    </xf>
    <xf numFmtId="165" fontId="47" fillId="10" borderId="23" xfId="57" applyNumberFormat="1" applyFont="1" applyFill="1" applyBorder="1" applyAlignment="1">
      <alignment horizontal="center"/>
    </xf>
    <xf numFmtId="5" fontId="47" fillId="10" borderId="20" xfId="42" applyNumberFormat="1" applyFont="1" applyFill="1" applyBorder="1" applyAlignment="1">
      <alignment/>
    </xf>
    <xf numFmtId="169" fontId="0" fillId="0" borderId="0" xfId="42" applyNumberFormat="1" applyFont="1" applyAlignment="1">
      <alignment/>
    </xf>
    <xf numFmtId="164" fontId="54" fillId="0" borderId="32" xfId="42" applyNumberFormat="1" applyFont="1" applyBorder="1" applyAlignment="1">
      <alignment horizontal="left" vertical="top"/>
    </xf>
    <xf numFmtId="164" fontId="0" fillId="33" borderId="0" xfId="42" applyNumberFormat="1" applyFont="1" applyFill="1" applyBorder="1" applyAlignment="1">
      <alignment horizontal="center"/>
    </xf>
    <xf numFmtId="164" fontId="0" fillId="33" borderId="10" xfId="42" applyNumberFormat="1" applyFont="1" applyFill="1" applyBorder="1" applyAlignment="1">
      <alignment horizontal="center"/>
    </xf>
    <xf numFmtId="164" fontId="47" fillId="33" borderId="20" xfId="42" applyNumberFormat="1" applyFont="1" applyFill="1" applyBorder="1" applyAlignment="1">
      <alignment horizontal="center"/>
    </xf>
    <xf numFmtId="164" fontId="47" fillId="10" borderId="20" xfId="42" applyNumberFormat="1" applyFont="1" applyFill="1" applyBorder="1" applyAlignment="1">
      <alignment horizontal="center"/>
    </xf>
    <xf numFmtId="164" fontId="55" fillId="0" borderId="21" xfId="42" applyNumberFormat="1" applyFont="1" applyFill="1" applyBorder="1" applyAlignment="1">
      <alignment horizontal="right"/>
    </xf>
    <xf numFmtId="164" fontId="0" fillId="39" borderId="0" xfId="42" applyNumberFormat="1" applyFont="1" applyFill="1" applyAlignment="1">
      <alignment/>
    </xf>
    <xf numFmtId="164" fontId="50" fillId="39" borderId="0" xfId="42" applyNumberFormat="1" applyFont="1" applyFill="1" applyAlignment="1">
      <alignment/>
    </xf>
    <xf numFmtId="164" fontId="0" fillId="36" borderId="0" xfId="42" applyNumberFormat="1" applyFont="1" applyFill="1" applyAlignment="1">
      <alignment/>
    </xf>
    <xf numFmtId="164" fontId="0" fillId="36" borderId="0" xfId="42" applyNumberFormat="1" applyFont="1" applyFill="1" applyAlignment="1">
      <alignment horizontal="center"/>
    </xf>
    <xf numFmtId="0" fontId="0" fillId="0" borderId="21" xfId="42" applyNumberFormat="1" applyFont="1" applyFill="1" applyBorder="1" applyAlignment="1" applyProtection="1">
      <alignment horizontal="center"/>
      <protection locked="0"/>
    </xf>
    <xf numFmtId="37" fontId="0" fillId="0" borderId="21" xfId="42" applyNumberFormat="1" applyFont="1" applyFill="1" applyBorder="1" applyAlignment="1" applyProtection="1">
      <alignment/>
      <protection locked="0"/>
    </xf>
    <xf numFmtId="37" fontId="0" fillId="0" borderId="17" xfId="42" applyNumberFormat="1" applyFont="1" applyFill="1" applyBorder="1" applyAlignment="1" applyProtection="1">
      <alignment horizontal="center"/>
      <protection locked="0"/>
    </xf>
    <xf numFmtId="37" fontId="0" fillId="0" borderId="21" xfId="42" applyNumberFormat="1" applyFont="1" applyFill="1" applyBorder="1" applyAlignment="1" applyProtection="1">
      <alignment horizontal="center"/>
      <protection locked="0"/>
    </xf>
    <xf numFmtId="5" fontId="0" fillId="0" borderId="21" xfId="42" applyNumberFormat="1" applyFont="1" applyFill="1" applyBorder="1" applyAlignment="1" applyProtection="1">
      <alignment horizontal="center"/>
      <protection locked="0"/>
    </xf>
    <xf numFmtId="164" fontId="33" fillId="39" borderId="0" xfId="42" applyNumberFormat="1" applyFont="1" applyFill="1" applyAlignment="1">
      <alignment/>
    </xf>
    <xf numFmtId="164" fontId="36" fillId="39" borderId="0" xfId="42" applyNumberFormat="1" applyFont="1" applyFill="1" applyAlignment="1">
      <alignment horizontal="right"/>
    </xf>
    <xf numFmtId="164" fontId="56" fillId="39" borderId="0" xfId="42" applyNumberFormat="1" applyFont="1" applyFill="1" applyAlignment="1">
      <alignment/>
    </xf>
    <xf numFmtId="164" fontId="57" fillId="39" borderId="22" xfId="42" applyNumberFormat="1" applyFont="1" applyFill="1" applyBorder="1" applyAlignment="1">
      <alignment horizontal="center"/>
    </xf>
    <xf numFmtId="164" fontId="56" fillId="39" borderId="22" xfId="42" applyNumberFormat="1" applyFont="1" applyFill="1" applyBorder="1" applyAlignment="1">
      <alignment/>
    </xf>
    <xf numFmtId="164" fontId="58" fillId="39" borderId="22" xfId="42" applyNumberFormat="1" applyFont="1" applyFill="1" applyBorder="1" applyAlignment="1">
      <alignment/>
    </xf>
    <xf numFmtId="164" fontId="56" fillId="39" borderId="11" xfId="42" applyNumberFormat="1" applyFont="1" applyFill="1" applyBorder="1" applyAlignment="1">
      <alignment/>
    </xf>
    <xf numFmtId="164" fontId="56" fillId="0" borderId="0" xfId="42" applyNumberFormat="1" applyFont="1" applyAlignment="1">
      <alignment/>
    </xf>
    <xf numFmtId="164" fontId="55" fillId="0" borderId="32" xfId="42" applyNumberFormat="1" applyFont="1" applyFill="1" applyBorder="1" applyAlignment="1">
      <alignment horizontal="right"/>
    </xf>
    <xf numFmtId="164" fontId="55" fillId="0" borderId="17" xfId="42" applyNumberFormat="1" applyFont="1" applyFill="1" applyBorder="1" applyAlignment="1" applyProtection="1">
      <alignment horizontal="center"/>
      <protection locked="0"/>
    </xf>
    <xf numFmtId="164" fontId="0" fillId="33" borderId="22" xfId="42" applyNumberFormat="1" applyFont="1" applyFill="1" applyBorder="1" applyAlignment="1">
      <alignment wrapText="1"/>
    </xf>
    <xf numFmtId="164" fontId="59" fillId="0" borderId="19" xfId="42" applyNumberFormat="1" applyFont="1" applyFill="1" applyBorder="1" applyAlignment="1">
      <alignment horizontal="right"/>
    </xf>
    <xf numFmtId="164" fontId="0" fillId="39" borderId="0" xfId="42" applyNumberFormat="1" applyFont="1" applyFill="1" applyAlignment="1">
      <alignment vertical="top"/>
    </xf>
    <xf numFmtId="164" fontId="56" fillId="39" borderId="0" xfId="42" applyNumberFormat="1" applyFont="1" applyFill="1" applyAlignment="1">
      <alignment vertical="top"/>
    </xf>
    <xf numFmtId="164" fontId="56" fillId="39" borderId="0" xfId="42" applyNumberFormat="1" applyFont="1" applyFill="1" applyBorder="1" applyAlignment="1">
      <alignment/>
    </xf>
    <xf numFmtId="164" fontId="59" fillId="0" borderId="20" xfId="42" applyNumberFormat="1" applyFont="1" applyFill="1" applyBorder="1" applyAlignment="1" applyProtection="1">
      <alignment horizontal="center"/>
      <protection locked="0"/>
    </xf>
    <xf numFmtId="0" fontId="0" fillId="0" borderId="21" xfId="42" applyNumberFormat="1" applyFont="1" applyFill="1" applyBorder="1" applyAlignment="1" applyProtection="1">
      <alignment/>
      <protection locked="0"/>
    </xf>
    <xf numFmtId="164" fontId="60" fillId="40" borderId="33" xfId="42" applyNumberFormat="1" applyFont="1" applyFill="1" applyBorder="1" applyAlignment="1">
      <alignment horizontal="left" vertical="top" wrapText="1"/>
    </xf>
    <xf numFmtId="164" fontId="60" fillId="40" borderId="34" xfId="42" applyNumberFormat="1" applyFont="1" applyFill="1" applyBorder="1" applyAlignment="1">
      <alignment horizontal="left" vertical="top" wrapText="1"/>
    </xf>
    <xf numFmtId="164" fontId="60" fillId="40" borderId="35" xfId="42" applyNumberFormat="1" applyFont="1" applyFill="1" applyBorder="1" applyAlignment="1">
      <alignment horizontal="left" vertical="top" wrapText="1"/>
    </xf>
    <xf numFmtId="164" fontId="54" fillId="0" borderId="32" xfId="42" applyNumberFormat="1" applyFont="1" applyBorder="1" applyAlignment="1">
      <alignment horizontal="center" vertical="top"/>
    </xf>
    <xf numFmtId="164" fontId="54" fillId="0" borderId="21" xfId="42" applyNumberFormat="1" applyFont="1" applyBorder="1" applyAlignment="1">
      <alignment horizontal="center" vertical="top"/>
    </xf>
    <xf numFmtId="164" fontId="54" fillId="0" borderId="17" xfId="42" applyNumberFormat="1" applyFont="1" applyBorder="1" applyAlignment="1">
      <alignment horizontal="center" vertical="top"/>
    </xf>
    <xf numFmtId="164" fontId="54" fillId="0" borderId="32" xfId="42" applyNumberFormat="1" applyFont="1" applyBorder="1" applyAlignment="1">
      <alignment horizontal="center" vertical="top" wrapText="1"/>
    </xf>
    <xf numFmtId="164" fontId="54" fillId="0" borderId="21" xfId="42" applyNumberFormat="1" applyFont="1" applyBorder="1" applyAlignment="1">
      <alignment horizontal="center" vertical="top" wrapText="1"/>
    </xf>
    <xf numFmtId="164" fontId="54" fillId="0" borderId="17" xfId="42" applyNumberFormat="1" applyFont="1" applyBorder="1" applyAlignment="1">
      <alignment horizontal="center" vertical="top" wrapText="1"/>
    </xf>
    <xf numFmtId="164" fontId="54" fillId="0" borderId="32" xfId="42" applyNumberFormat="1" applyFont="1" applyBorder="1" applyAlignment="1">
      <alignment horizontal="left" vertical="top"/>
    </xf>
    <xf numFmtId="164" fontId="54" fillId="0" borderId="21" xfId="42" applyNumberFormat="1" applyFont="1" applyBorder="1" applyAlignment="1">
      <alignment horizontal="left" vertical="top"/>
    </xf>
    <xf numFmtId="164" fontId="54" fillId="0" borderId="17" xfId="42" applyNumberFormat="1" applyFont="1" applyBorder="1" applyAlignment="1">
      <alignment horizontal="left" vertical="top"/>
    </xf>
    <xf numFmtId="164" fontId="54" fillId="0" borderId="36" xfId="42" applyNumberFormat="1" applyFont="1" applyBorder="1" applyAlignment="1">
      <alignment vertical="top"/>
    </xf>
    <xf numFmtId="164" fontId="54" fillId="0" borderId="37" xfId="42" applyNumberFormat="1" applyFont="1" applyBorder="1" applyAlignment="1">
      <alignment vertical="top"/>
    </xf>
    <xf numFmtId="164" fontId="54" fillId="0" borderId="38" xfId="42" applyNumberFormat="1" applyFont="1" applyBorder="1" applyAlignment="1">
      <alignment vertical="top"/>
    </xf>
    <xf numFmtId="164" fontId="54" fillId="0" borderId="36" xfId="42" applyNumberFormat="1" applyFont="1" applyBorder="1" applyAlignment="1">
      <alignment horizontal="left" vertical="top"/>
    </xf>
    <xf numFmtId="164" fontId="54" fillId="0" borderId="37" xfId="42" applyNumberFormat="1" applyFont="1" applyBorder="1" applyAlignment="1">
      <alignment horizontal="left" vertical="top"/>
    </xf>
    <xf numFmtId="164" fontId="54" fillId="0" borderId="38" xfId="42" applyNumberFormat="1" applyFont="1" applyBorder="1" applyAlignment="1">
      <alignment horizontal="left" vertical="top"/>
    </xf>
    <xf numFmtId="164" fontId="59" fillId="0" borderId="18" xfId="42" applyNumberFormat="1" applyFont="1" applyFill="1" applyBorder="1" applyAlignment="1">
      <alignment horizontal="right"/>
    </xf>
    <xf numFmtId="164" fontId="59" fillId="0" borderId="19" xfId="42" applyNumberFormat="1" applyFont="1" applyFill="1" applyBorder="1" applyAlignment="1">
      <alignment horizontal="right"/>
    </xf>
    <xf numFmtId="164" fontId="59" fillId="0" borderId="19" xfId="42" applyNumberFormat="1" applyFont="1" applyFill="1" applyBorder="1" applyAlignment="1" applyProtection="1">
      <alignment horizontal="center"/>
      <protection locked="0"/>
    </xf>
    <xf numFmtId="164" fontId="49" fillId="33" borderId="18" xfId="42" applyNumberFormat="1" applyFont="1" applyFill="1" applyBorder="1" applyAlignment="1">
      <alignment horizontal="center"/>
    </xf>
    <xf numFmtId="164" fontId="49" fillId="33" borderId="19" xfId="42" applyNumberFormat="1" applyFont="1" applyFill="1" applyBorder="1" applyAlignment="1">
      <alignment horizontal="center"/>
    </xf>
    <xf numFmtId="164" fontId="49" fillId="33" borderId="20" xfId="42" applyNumberFormat="1" applyFont="1" applyFill="1" applyBorder="1" applyAlignment="1">
      <alignment horizontal="center"/>
    </xf>
    <xf numFmtId="164" fontId="0" fillId="33" borderId="22" xfId="42" applyNumberFormat="1" applyFont="1" applyFill="1" applyBorder="1" applyAlignment="1">
      <alignment horizontal="center"/>
    </xf>
    <xf numFmtId="164" fontId="0" fillId="33" borderId="0" xfId="42" applyNumberFormat="1" applyFont="1" applyFill="1" applyBorder="1" applyAlignment="1">
      <alignment horizontal="center"/>
    </xf>
    <xf numFmtId="164" fontId="0" fillId="33" borderId="10" xfId="42" applyNumberFormat="1" applyFont="1" applyFill="1" applyBorder="1" applyAlignment="1">
      <alignment horizontal="center"/>
    </xf>
    <xf numFmtId="164" fontId="47" fillId="33" borderId="18" xfId="42" applyNumberFormat="1" applyFont="1" applyFill="1" applyBorder="1" applyAlignment="1">
      <alignment horizontal="center"/>
    </xf>
    <xf numFmtId="164" fontId="47" fillId="33" borderId="20" xfId="42" applyNumberFormat="1" applyFont="1" applyFill="1" applyBorder="1" applyAlignment="1">
      <alignment horizontal="center"/>
    </xf>
    <xf numFmtId="164" fontId="47" fillId="33" borderId="19" xfId="42" applyNumberFormat="1" applyFont="1" applyFill="1" applyBorder="1" applyAlignment="1">
      <alignment horizontal="center"/>
    </xf>
    <xf numFmtId="164" fontId="61" fillId="40" borderId="39" xfId="42" applyNumberFormat="1" applyFont="1" applyFill="1" applyBorder="1" applyAlignment="1">
      <alignment horizontal="center" vertical="center"/>
    </xf>
    <xf numFmtId="164" fontId="61" fillId="40" borderId="40" xfId="42" applyNumberFormat="1" applyFont="1" applyFill="1" applyBorder="1" applyAlignment="1">
      <alignment horizontal="center" vertical="center"/>
    </xf>
    <xf numFmtId="164" fontId="61" fillId="40" borderId="41" xfId="42" applyNumberFormat="1" applyFont="1" applyFill="1" applyBorder="1" applyAlignment="1">
      <alignment horizontal="center" vertical="center"/>
    </xf>
    <xf numFmtId="164" fontId="60" fillId="40" borderId="32" xfId="42" applyNumberFormat="1" applyFont="1" applyFill="1" applyBorder="1" applyAlignment="1">
      <alignment horizontal="center" vertical="top"/>
    </xf>
    <xf numFmtId="164" fontId="60" fillId="40" borderId="21" xfId="42" applyNumberFormat="1" applyFont="1" applyFill="1" applyBorder="1" applyAlignment="1">
      <alignment horizontal="center" vertical="top"/>
    </xf>
    <xf numFmtId="164" fontId="60" fillId="40" borderId="17" xfId="42" applyNumberFormat="1" applyFont="1" applyFill="1" applyBorder="1" applyAlignment="1">
      <alignment horizontal="center" vertical="top"/>
    </xf>
    <xf numFmtId="164" fontId="0" fillId="0" borderId="19" xfId="42" applyNumberFormat="1" applyFont="1" applyBorder="1" applyAlignment="1">
      <alignment horizontal="center"/>
    </xf>
    <xf numFmtId="164" fontId="0" fillId="4" borderId="18" xfId="42" applyNumberFormat="1" applyFont="1" applyFill="1" applyBorder="1" applyAlignment="1">
      <alignment horizontal="center"/>
    </xf>
    <xf numFmtId="164" fontId="0" fillId="4" borderId="19" xfId="42" applyNumberFormat="1" applyFont="1" applyFill="1" applyBorder="1" applyAlignment="1">
      <alignment horizontal="center"/>
    </xf>
    <xf numFmtId="164" fontId="0" fillId="4" borderId="20" xfId="42" applyNumberFormat="1" applyFont="1" applyFill="1" applyBorder="1" applyAlignment="1">
      <alignment horizontal="center"/>
    </xf>
    <xf numFmtId="164" fontId="0" fillId="33" borderId="21" xfId="42" applyNumberFormat="1" applyFont="1" applyFill="1" applyBorder="1" applyAlignment="1">
      <alignment horizontal="left"/>
    </xf>
    <xf numFmtId="164" fontId="0" fillId="33" borderId="11" xfId="42" applyNumberFormat="1" applyFont="1" applyFill="1" applyBorder="1" applyAlignment="1">
      <alignment horizontal="center"/>
    </xf>
    <xf numFmtId="164" fontId="0" fillId="33" borderId="12" xfId="42" applyNumberFormat="1" applyFont="1" applyFill="1" applyBorder="1" applyAlignment="1">
      <alignment horizontal="center"/>
    </xf>
    <xf numFmtId="164" fontId="0" fillId="33" borderId="13" xfId="42" applyNumberFormat="1" applyFont="1" applyFill="1" applyBorder="1" applyAlignment="1">
      <alignment horizontal="center"/>
    </xf>
    <xf numFmtId="164" fontId="54" fillId="0" borderId="32" xfId="42" applyNumberFormat="1" applyFont="1" applyBorder="1" applyAlignment="1">
      <alignment horizontal="left" vertical="top" wrapText="1"/>
    </xf>
    <xf numFmtId="164" fontId="54" fillId="0" borderId="21" xfId="42" applyNumberFormat="1" applyFont="1" applyBorder="1" applyAlignment="1">
      <alignment horizontal="left" vertical="top" wrapText="1"/>
    </xf>
    <xf numFmtId="164" fontId="54" fillId="0" borderId="17" xfId="42" applyNumberFormat="1" applyFont="1" applyBorder="1" applyAlignment="1">
      <alignment horizontal="left" vertical="top" wrapText="1"/>
    </xf>
    <xf numFmtId="164" fontId="62" fillId="4" borderId="14" xfId="42" applyNumberFormat="1" applyFont="1" applyFill="1" applyBorder="1" applyAlignment="1">
      <alignment horizontal="center"/>
    </xf>
    <xf numFmtId="164" fontId="62" fillId="4" borderId="15" xfId="42" applyNumberFormat="1" applyFont="1" applyFill="1" applyBorder="1" applyAlignment="1">
      <alignment horizontal="center"/>
    </xf>
    <xf numFmtId="164" fontId="62" fillId="4" borderId="16" xfId="42" applyNumberFormat="1" applyFont="1" applyFill="1" applyBorder="1" applyAlignment="1">
      <alignment horizontal="center"/>
    </xf>
    <xf numFmtId="164" fontId="63" fillId="4" borderId="22" xfId="42" applyNumberFormat="1" applyFont="1" applyFill="1" applyBorder="1" applyAlignment="1">
      <alignment horizontal="center"/>
    </xf>
    <xf numFmtId="164" fontId="63" fillId="4" borderId="0" xfId="42" applyNumberFormat="1" applyFont="1" applyFill="1" applyBorder="1" applyAlignment="1">
      <alignment horizontal="center"/>
    </xf>
    <xf numFmtId="164" fontId="63" fillId="4" borderId="10" xfId="42" applyNumberFormat="1" applyFont="1" applyFill="1" applyBorder="1" applyAlignment="1">
      <alignment horizontal="center"/>
    </xf>
    <xf numFmtId="164" fontId="47" fillId="4" borderId="11" xfId="42" applyNumberFormat="1" applyFont="1" applyFill="1" applyBorder="1" applyAlignment="1">
      <alignment horizontal="center"/>
    </xf>
    <xf numFmtId="164" fontId="47" fillId="4" borderId="12" xfId="42" applyNumberFormat="1" applyFont="1" applyFill="1" applyBorder="1" applyAlignment="1">
      <alignment horizontal="center"/>
    </xf>
    <xf numFmtId="164" fontId="47" fillId="4" borderId="13" xfId="42" applyNumberFormat="1" applyFont="1" applyFill="1" applyBorder="1" applyAlignment="1">
      <alignment horizontal="center"/>
    </xf>
    <xf numFmtId="164" fontId="59" fillId="0" borderId="18" xfId="42" applyNumberFormat="1" applyFont="1" applyFill="1" applyBorder="1" applyAlignment="1">
      <alignment horizontal="center"/>
    </xf>
    <xf numFmtId="164" fontId="59" fillId="0" borderId="19" xfId="42" applyNumberFormat="1" applyFont="1" applyFill="1" applyBorder="1" applyAlignment="1">
      <alignment horizontal="center"/>
    </xf>
    <xf numFmtId="164" fontId="59" fillId="0" borderId="20" xfId="42" applyNumberFormat="1" applyFont="1" applyFill="1" applyBorder="1" applyAlignment="1">
      <alignment horizontal="center"/>
    </xf>
    <xf numFmtId="164" fontId="0" fillId="33" borderId="42" xfId="42" applyNumberFormat="1" applyFont="1" applyFill="1" applyBorder="1" applyAlignment="1">
      <alignment horizontal="center"/>
    </xf>
    <xf numFmtId="164" fontId="0" fillId="33" borderId="37" xfId="42" applyNumberFormat="1" applyFont="1" applyFill="1" applyBorder="1" applyAlignment="1">
      <alignment horizontal="center"/>
    </xf>
    <xf numFmtId="164" fontId="0" fillId="33" borderId="43" xfId="42" applyNumberFormat="1" applyFont="1" applyFill="1" applyBorder="1" applyAlignment="1">
      <alignment horizontal="center"/>
    </xf>
    <xf numFmtId="164" fontId="0" fillId="33" borderId="0" xfId="42" applyNumberFormat="1" applyFont="1" applyFill="1" applyBorder="1" applyAlignment="1">
      <alignment horizontal="left" vertical="top" wrapText="1"/>
    </xf>
    <xf numFmtId="164" fontId="0" fillId="33" borderId="38" xfId="42" applyNumberFormat="1" applyFont="1" applyFill="1" applyBorder="1" applyAlignment="1">
      <alignment horizontal="center"/>
    </xf>
    <xf numFmtId="164" fontId="55" fillId="0" borderId="14" xfId="42" applyNumberFormat="1" applyFont="1" applyFill="1" applyBorder="1" applyAlignment="1">
      <alignment horizontal="center"/>
    </xf>
    <xf numFmtId="164" fontId="55" fillId="0" borderId="15" xfId="42" applyNumberFormat="1" applyFont="1" applyFill="1" applyBorder="1" applyAlignment="1">
      <alignment horizontal="center"/>
    </xf>
    <xf numFmtId="164" fontId="55" fillId="0" borderId="16" xfId="42" applyNumberFormat="1" applyFont="1" applyFill="1" applyBorder="1" applyAlignment="1">
      <alignment horizontal="center"/>
    </xf>
    <xf numFmtId="164" fontId="49" fillId="33" borderId="11" xfId="42" applyNumberFormat="1" applyFont="1" applyFill="1" applyBorder="1" applyAlignment="1">
      <alignment horizontal="center"/>
    </xf>
    <xf numFmtId="164" fontId="49" fillId="33" borderId="12" xfId="42" applyNumberFormat="1" applyFont="1" applyFill="1" applyBorder="1" applyAlignment="1">
      <alignment horizontal="center"/>
    </xf>
    <xf numFmtId="164" fontId="49" fillId="33" borderId="13" xfId="42" applyNumberFormat="1" applyFont="1" applyFill="1" applyBorder="1" applyAlignment="1">
      <alignment horizontal="center"/>
    </xf>
    <xf numFmtId="164" fontId="47" fillId="10" borderId="18" xfId="42" applyNumberFormat="1" applyFont="1" applyFill="1" applyBorder="1" applyAlignment="1">
      <alignment horizontal="center"/>
    </xf>
    <xf numFmtId="164" fontId="47" fillId="10" borderId="19" xfId="42" applyNumberFormat="1" applyFont="1" applyFill="1" applyBorder="1" applyAlignment="1">
      <alignment horizontal="center"/>
    </xf>
    <xf numFmtId="164" fontId="47" fillId="10" borderId="20" xfId="42" applyNumberFormat="1" applyFont="1" applyFill="1" applyBorder="1" applyAlignment="1">
      <alignment horizontal="center"/>
    </xf>
    <xf numFmtId="164" fontId="0" fillId="10" borderId="18" xfId="42" applyNumberFormat="1" applyFont="1" applyFill="1" applyBorder="1" applyAlignment="1">
      <alignment horizontal="center"/>
    </xf>
    <xf numFmtId="164" fontId="0" fillId="10" borderId="19" xfId="42" applyNumberFormat="1" applyFont="1" applyFill="1" applyBorder="1" applyAlignment="1">
      <alignment horizontal="center"/>
    </xf>
    <xf numFmtId="164" fontId="0" fillId="10" borderId="20" xfId="42" applyNumberFormat="1" applyFont="1" applyFill="1" applyBorder="1" applyAlignment="1">
      <alignment horizontal="center"/>
    </xf>
    <xf numFmtId="164" fontId="0" fillId="33" borderId="22" xfId="42" applyNumberFormat="1" applyFont="1" applyFill="1" applyBorder="1" applyAlignment="1">
      <alignment horizontal="left" wrapText="1"/>
    </xf>
    <xf numFmtId="164" fontId="0" fillId="33" borderId="0" xfId="42" applyNumberFormat="1" applyFont="1" applyFill="1" applyBorder="1" applyAlignment="1">
      <alignment horizontal="left" wrapText="1"/>
    </xf>
    <xf numFmtId="164" fontId="55" fillId="0" borderId="21" xfId="42" applyNumberFormat="1" applyFont="1" applyFill="1" applyBorder="1" applyAlignment="1" applyProtection="1">
      <alignment horizontal="center"/>
      <protection locked="0"/>
    </xf>
    <xf numFmtId="0" fontId="0" fillId="0" borderId="25" xfId="0" applyBorder="1" applyAlignment="1">
      <alignment horizontal="center"/>
    </xf>
    <xf numFmtId="0" fontId="0" fillId="0" borderId="0" xfId="0" applyAlignment="1">
      <alignment horizontal="center"/>
    </xf>
    <xf numFmtId="0" fontId="64" fillId="0" borderId="22" xfId="0" applyFont="1" applyBorder="1" applyAlignment="1">
      <alignment horizontal="left" vertical="top" wrapText="1"/>
    </xf>
    <xf numFmtId="0" fontId="64" fillId="0" borderId="0" xfId="0" applyFont="1" applyBorder="1" applyAlignment="1">
      <alignment horizontal="left" vertical="top" wrapText="1"/>
    </xf>
    <xf numFmtId="0" fontId="64" fillId="0" borderId="10" xfId="0" applyFont="1" applyBorder="1" applyAlignment="1">
      <alignment horizontal="left" vertical="top" wrapText="1"/>
    </xf>
    <xf numFmtId="0" fontId="64" fillId="0" borderId="11" xfId="0" applyFont="1" applyBorder="1" applyAlignment="1">
      <alignment horizontal="left" vertical="top" wrapText="1"/>
    </xf>
    <xf numFmtId="0" fontId="64" fillId="0" borderId="12" xfId="0" applyFont="1" applyBorder="1" applyAlignment="1">
      <alignment horizontal="left" vertical="top" wrapText="1"/>
    </xf>
    <xf numFmtId="0" fontId="64" fillId="0" borderId="13" xfId="0" applyFont="1" applyBorder="1" applyAlignment="1">
      <alignment horizontal="left" vertical="top" wrapText="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52" fillId="0" borderId="22" xfId="0" applyFont="1" applyBorder="1" applyAlignment="1">
      <alignment horizontal="left" vertical="top" wrapText="1"/>
    </xf>
    <xf numFmtId="0" fontId="52" fillId="0" borderId="0" xfId="0" applyFont="1" applyBorder="1" applyAlignment="1">
      <alignment horizontal="left" vertical="top" wrapText="1"/>
    </xf>
    <xf numFmtId="0" fontId="52" fillId="0" borderId="10"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356"/>
  <sheetViews>
    <sheetView windowProtection="1" showGridLines="0" showRowColHeaders="0" zoomScale="96" zoomScaleNormal="96" zoomScalePageLayoutView="0" workbookViewId="0" topLeftCell="A28">
      <selection activeCell="J83" sqref="J83"/>
    </sheetView>
  </sheetViews>
  <sheetFormatPr defaultColWidth="9.140625" defaultRowHeight="15" zeroHeight="1"/>
  <cols>
    <col min="1" max="1" width="10.7109375" style="120" customWidth="1"/>
    <col min="2" max="7" width="9.140625" style="79" customWidth="1"/>
    <col min="8" max="8" width="15.421875" style="79" bestFit="1" customWidth="1"/>
    <col min="9" max="9" width="12.00390625" style="79" customWidth="1"/>
    <col min="10" max="10" width="14.7109375" style="79" bestFit="1" customWidth="1"/>
    <col min="11" max="11" width="16.421875" style="79" customWidth="1"/>
    <col min="12" max="12" width="12.00390625" style="109" customWidth="1"/>
    <col min="13" max="13" width="11.8515625" style="79" hidden="1" customWidth="1"/>
    <col min="14" max="14" width="11.57421875" style="79" hidden="1" customWidth="1"/>
    <col min="15" max="16384" width="0" style="79" hidden="1" customWidth="1"/>
  </cols>
  <sheetData>
    <row r="1" s="118" customFormat="1" ht="13.5" customHeight="1">
      <c r="K1" s="119" t="s">
        <v>402</v>
      </c>
    </row>
    <row r="2" s="118" customFormat="1" ht="15" customHeight="1">
      <c r="K2" s="119" t="s">
        <v>403</v>
      </c>
    </row>
    <row r="3" s="118" customFormat="1" ht="15" customHeight="1" thickBot="1">
      <c r="K3" s="119"/>
    </row>
    <row r="4" spans="2:11" ht="21">
      <c r="B4" s="182" t="s">
        <v>405</v>
      </c>
      <c r="C4" s="183"/>
      <c r="D4" s="183"/>
      <c r="E4" s="183"/>
      <c r="F4" s="183"/>
      <c r="G4" s="183"/>
      <c r="H4" s="183"/>
      <c r="I4" s="183"/>
      <c r="J4" s="183"/>
      <c r="K4" s="184"/>
    </row>
    <row r="5" spans="2:11" ht="19.5" customHeight="1">
      <c r="B5" s="185" t="s">
        <v>404</v>
      </c>
      <c r="C5" s="186"/>
      <c r="D5" s="186"/>
      <c r="E5" s="186"/>
      <c r="F5" s="186"/>
      <c r="G5" s="186"/>
      <c r="H5" s="186"/>
      <c r="I5" s="186"/>
      <c r="J5" s="186"/>
      <c r="K5" s="187"/>
    </row>
    <row r="6" spans="2:11" ht="15" thickBot="1">
      <c r="B6" s="188" t="s">
        <v>399</v>
      </c>
      <c r="C6" s="189"/>
      <c r="D6" s="189"/>
      <c r="E6" s="189"/>
      <c r="F6" s="189"/>
      <c r="G6" s="189"/>
      <c r="H6" s="189"/>
      <c r="I6" s="189"/>
      <c r="J6" s="189"/>
      <c r="K6" s="190"/>
    </row>
    <row r="7" spans="1:12" s="25" customFormat="1" ht="15" thickBot="1">
      <c r="A7" s="121"/>
      <c r="B7" s="191" t="s">
        <v>0</v>
      </c>
      <c r="C7" s="192"/>
      <c r="D7" s="192"/>
      <c r="E7" s="192"/>
      <c r="F7" s="192"/>
      <c r="G7" s="192"/>
      <c r="H7" s="192"/>
      <c r="I7" s="192"/>
      <c r="J7" s="192"/>
      <c r="K7" s="193"/>
      <c r="L7" s="110"/>
    </row>
    <row r="8" spans="1:12" s="25" customFormat="1" ht="15" thickBot="1">
      <c r="A8" s="121"/>
      <c r="B8" s="153" t="s">
        <v>400</v>
      </c>
      <c r="C8" s="154"/>
      <c r="D8" s="155"/>
      <c r="E8" s="155"/>
      <c r="F8" s="155"/>
      <c r="G8" s="155"/>
      <c r="H8" s="155"/>
      <c r="I8" s="155"/>
      <c r="J8" s="129" t="s">
        <v>401</v>
      </c>
      <c r="K8" s="133"/>
      <c r="L8" s="110"/>
    </row>
    <row r="9" spans="1:12" s="25" customFormat="1" ht="15" thickBot="1">
      <c r="A9" s="121"/>
      <c r="B9" s="156" t="s">
        <v>1</v>
      </c>
      <c r="C9" s="157"/>
      <c r="D9" s="157"/>
      <c r="E9" s="157"/>
      <c r="F9" s="157"/>
      <c r="G9" s="157"/>
      <c r="H9" s="157"/>
      <c r="I9" s="157"/>
      <c r="J9" s="157"/>
      <c r="K9" s="158"/>
      <c r="L9" s="110"/>
    </row>
    <row r="10" spans="1:11" ht="14.25">
      <c r="A10" s="122"/>
      <c r="B10" s="81"/>
      <c r="C10" s="93"/>
      <c r="D10" s="93"/>
      <c r="E10" s="93"/>
      <c r="F10" s="93"/>
      <c r="G10" s="93"/>
      <c r="H10" s="93"/>
      <c r="I10" s="93"/>
      <c r="J10" s="93"/>
      <c r="K10" s="1"/>
    </row>
    <row r="11" spans="1:11" ht="14.25">
      <c r="A11" s="122"/>
      <c r="B11" s="159" t="s">
        <v>2</v>
      </c>
      <c r="C11" s="160"/>
      <c r="D11" s="160"/>
      <c r="E11" s="160"/>
      <c r="F11" s="160"/>
      <c r="G11" s="160"/>
      <c r="H11" s="160"/>
      <c r="I11" s="160"/>
      <c r="J11" s="160"/>
      <c r="K11" s="161"/>
    </row>
    <row r="12" spans="1:11" ht="14.25">
      <c r="A12" s="122"/>
      <c r="B12" s="159" t="s">
        <v>3</v>
      </c>
      <c r="C12" s="160"/>
      <c r="D12" s="160"/>
      <c r="E12" s="160"/>
      <c r="F12" s="160"/>
      <c r="G12" s="160"/>
      <c r="H12" s="160"/>
      <c r="I12" s="160"/>
      <c r="J12" s="160"/>
      <c r="K12" s="161"/>
    </row>
    <row r="13" spans="1:11" ht="14.25">
      <c r="A13" s="122"/>
      <c r="B13" s="159" t="s">
        <v>4</v>
      </c>
      <c r="C13" s="160"/>
      <c r="D13" s="160"/>
      <c r="E13" s="160"/>
      <c r="F13" s="160"/>
      <c r="G13" s="160"/>
      <c r="H13" s="160"/>
      <c r="I13" s="160"/>
      <c r="J13" s="160"/>
      <c r="K13" s="161"/>
    </row>
    <row r="14" spans="1:11" ht="14.25">
      <c r="A14" s="122"/>
      <c r="B14" s="81"/>
      <c r="C14" s="93"/>
      <c r="D14" s="93"/>
      <c r="E14" s="93"/>
      <c r="F14" s="93"/>
      <c r="G14" s="93"/>
      <c r="H14" s="93"/>
      <c r="I14" s="93"/>
      <c r="J14" s="93"/>
      <c r="K14" s="1"/>
    </row>
    <row r="15" spans="1:11" ht="15" thickBot="1">
      <c r="A15" s="122"/>
      <c r="B15" s="176" t="s">
        <v>5</v>
      </c>
      <c r="C15" s="177"/>
      <c r="D15" s="177"/>
      <c r="E15" s="177"/>
      <c r="F15" s="177"/>
      <c r="G15" s="177"/>
      <c r="H15" s="177"/>
      <c r="I15" s="177"/>
      <c r="J15" s="177"/>
      <c r="K15" s="178"/>
    </row>
    <row r="16" spans="1:11" ht="15" thickBot="1">
      <c r="A16" s="122"/>
      <c r="B16" s="172"/>
      <c r="C16" s="173"/>
      <c r="D16" s="173"/>
      <c r="E16" s="173"/>
      <c r="F16" s="173"/>
      <c r="G16" s="173"/>
      <c r="H16" s="173"/>
      <c r="I16" s="173"/>
      <c r="J16" s="173"/>
      <c r="K16" s="174"/>
    </row>
    <row r="17" spans="1:11" ht="14.25">
      <c r="A17" s="122"/>
      <c r="B17" s="5" t="s">
        <v>6</v>
      </c>
      <c r="C17" s="6" t="s">
        <v>7</v>
      </c>
      <c r="D17" s="7"/>
      <c r="E17" s="7"/>
      <c r="F17" s="7"/>
      <c r="G17" s="7"/>
      <c r="H17" s="7"/>
      <c r="I17" s="7"/>
      <c r="J17" s="7"/>
      <c r="K17" s="8"/>
    </row>
    <row r="18" spans="1:11" ht="14.25">
      <c r="A18" s="122"/>
      <c r="B18" s="81"/>
      <c r="C18" s="93"/>
      <c r="D18" s="93"/>
      <c r="E18" s="93"/>
      <c r="F18" s="93"/>
      <c r="G18" s="93"/>
      <c r="H18" s="93"/>
      <c r="I18" s="93"/>
      <c r="J18" s="93"/>
      <c r="K18" s="1"/>
    </row>
    <row r="19" spans="1:11" ht="14.25">
      <c r="A19" s="122"/>
      <c r="B19" s="81"/>
      <c r="C19" s="93" t="s">
        <v>8</v>
      </c>
      <c r="D19" s="93"/>
      <c r="E19" s="93"/>
      <c r="F19" s="93"/>
      <c r="G19" s="93"/>
      <c r="H19" s="93"/>
      <c r="I19" s="93"/>
      <c r="J19" s="93"/>
      <c r="K19" s="1"/>
    </row>
    <row r="20" spans="1:11" ht="14.25">
      <c r="A20" s="122"/>
      <c r="B20" s="81"/>
      <c r="C20" s="93"/>
      <c r="D20" s="93"/>
      <c r="E20" s="93"/>
      <c r="F20" s="93"/>
      <c r="G20" s="93"/>
      <c r="H20" s="93"/>
      <c r="I20" s="93"/>
      <c r="J20" s="93"/>
      <c r="K20" s="1"/>
    </row>
    <row r="21" spans="1:11" ht="14.25">
      <c r="A21" s="122"/>
      <c r="B21" s="81"/>
      <c r="C21" s="194" t="s">
        <v>372</v>
      </c>
      <c r="D21" s="195"/>
      <c r="E21" s="195"/>
      <c r="F21" s="195"/>
      <c r="G21" s="196"/>
      <c r="H21" s="61" t="s">
        <v>9</v>
      </c>
      <c r="I21" s="61" t="s">
        <v>10</v>
      </c>
      <c r="J21" s="61" t="s">
        <v>11</v>
      </c>
      <c r="K21" s="9" t="s">
        <v>12</v>
      </c>
    </row>
    <row r="22" spans="1:11" ht="14.25">
      <c r="A22" s="122"/>
      <c r="B22" s="81"/>
      <c r="C22" s="93"/>
      <c r="D22" s="93"/>
      <c r="E22" s="93"/>
      <c r="F22" s="93"/>
      <c r="G22" s="93"/>
      <c r="H22" s="104"/>
      <c r="I22" s="104"/>
      <c r="J22" s="104"/>
      <c r="K22" s="105"/>
    </row>
    <row r="23" spans="1:11" ht="14.25">
      <c r="A23" s="122"/>
      <c r="B23" s="81"/>
      <c r="C23" s="93" t="s">
        <v>368</v>
      </c>
      <c r="D23" s="93"/>
      <c r="E23" s="90">
        <f>IF(E29&lt;1,"",+E25-1)</f>
      </c>
      <c r="F23" s="93"/>
      <c r="G23" s="93"/>
      <c r="H23" s="114"/>
      <c r="I23" s="104"/>
      <c r="J23" s="104"/>
      <c r="K23" s="105"/>
    </row>
    <row r="24" spans="1:11" ht="14.25">
      <c r="A24" s="122"/>
      <c r="B24" s="81"/>
      <c r="C24" s="93"/>
      <c r="D24" s="93"/>
      <c r="E24" s="90"/>
      <c r="F24" s="93"/>
      <c r="G24" s="93"/>
      <c r="H24" s="104"/>
      <c r="I24" s="104"/>
      <c r="J24" s="104"/>
      <c r="K24" s="105"/>
    </row>
    <row r="25" spans="1:11" ht="14.25">
      <c r="A25" s="122" t="s">
        <v>13</v>
      </c>
      <c r="B25" s="81"/>
      <c r="C25" s="93" t="s">
        <v>369</v>
      </c>
      <c r="D25" s="93"/>
      <c r="E25" s="90">
        <f>IF(E29&lt;1,"",+E27-1)</f>
      </c>
      <c r="F25" s="93"/>
      <c r="G25" s="93"/>
      <c r="H25" s="57">
        <f>+H23</f>
        <v>0</v>
      </c>
      <c r="I25" s="114"/>
      <c r="J25" s="57">
        <f>+I25-H25</f>
        <v>0</v>
      </c>
      <c r="K25" s="58">
        <f>IF(H25=0,0,+J25/H25)</f>
        <v>0</v>
      </c>
    </row>
    <row r="26" spans="1:11" ht="14.25">
      <c r="A26" s="122"/>
      <c r="B26" s="81"/>
      <c r="C26" s="93"/>
      <c r="D26" s="93"/>
      <c r="E26" s="90"/>
      <c r="F26" s="93"/>
      <c r="G26" s="93"/>
      <c r="H26" s="38"/>
      <c r="I26" s="38"/>
      <c r="J26" s="38"/>
      <c r="K26" s="105"/>
    </row>
    <row r="27" spans="1:11" ht="14.25">
      <c r="A27" s="122" t="s">
        <v>14</v>
      </c>
      <c r="B27" s="81"/>
      <c r="C27" s="93" t="s">
        <v>369</v>
      </c>
      <c r="D27" s="93"/>
      <c r="E27" s="90">
        <f>IF(E29&lt;1,"",+E29-1)</f>
      </c>
      <c r="F27" s="93"/>
      <c r="G27" s="93"/>
      <c r="H27" s="57">
        <f>+I25</f>
        <v>0</v>
      </c>
      <c r="I27" s="114"/>
      <c r="J27" s="57">
        <f>+I27-H27</f>
        <v>0</v>
      </c>
      <c r="K27" s="58">
        <f>IF(H27=0,0,+J27/H27)</f>
        <v>0</v>
      </c>
    </row>
    <row r="28" spans="1:11" ht="14.25">
      <c r="A28" s="122"/>
      <c r="B28" s="81"/>
      <c r="C28" s="93"/>
      <c r="D28" s="93"/>
      <c r="E28" s="90"/>
      <c r="F28" s="93"/>
      <c r="G28" s="93"/>
      <c r="H28" s="38"/>
      <c r="I28" s="38"/>
      <c r="J28" s="38"/>
      <c r="K28" s="105"/>
    </row>
    <row r="29" spans="1:11" ht="14.25">
      <c r="A29" s="122" t="s">
        <v>15</v>
      </c>
      <c r="B29" s="81"/>
      <c r="C29" s="93" t="s">
        <v>369</v>
      </c>
      <c r="D29" s="93"/>
      <c r="E29" s="134"/>
      <c r="F29" s="93"/>
      <c r="G29" s="93"/>
      <c r="H29" s="57">
        <f>+I27</f>
        <v>0</v>
      </c>
      <c r="I29" s="114"/>
      <c r="J29" s="57">
        <f>+I29-H29</f>
        <v>0</v>
      </c>
      <c r="K29" s="58">
        <f>IF(H29=0,0,+J29/H29)</f>
        <v>0</v>
      </c>
    </row>
    <row r="30" spans="1:11" ht="14.25">
      <c r="A30" s="122"/>
      <c r="B30" s="81"/>
      <c r="C30" s="93"/>
      <c r="D30" s="93"/>
      <c r="E30" s="93"/>
      <c r="F30" s="93"/>
      <c r="G30" s="93"/>
      <c r="H30" s="38"/>
      <c r="I30" s="38"/>
      <c r="J30" s="38"/>
      <c r="K30" s="105"/>
    </row>
    <row r="31" spans="1:11" ht="15">
      <c r="A31" s="122"/>
      <c r="B31" s="81"/>
      <c r="C31" s="197" t="s">
        <v>374</v>
      </c>
      <c r="D31" s="197"/>
      <c r="E31" s="197"/>
      <c r="F31" s="197"/>
      <c r="G31" s="93"/>
      <c r="H31" s="93" t="s">
        <v>16</v>
      </c>
      <c r="I31" s="93"/>
      <c r="J31" s="93"/>
      <c r="K31" s="11">
        <f>+K29+K27+K25</f>
        <v>0</v>
      </c>
    </row>
    <row r="32" spans="1:11" ht="15">
      <c r="A32" s="122"/>
      <c r="B32" s="81"/>
      <c r="C32" s="197"/>
      <c r="D32" s="197"/>
      <c r="E32" s="197"/>
      <c r="F32" s="197"/>
      <c r="G32" s="93"/>
      <c r="H32" s="93"/>
      <c r="I32" s="93"/>
      <c r="J32" s="93"/>
      <c r="K32" s="11"/>
    </row>
    <row r="33" spans="1:11" ht="14.25">
      <c r="A33" s="122"/>
      <c r="B33" s="81"/>
      <c r="C33" s="93"/>
      <c r="D33" s="93"/>
      <c r="E33" s="93"/>
      <c r="F33" s="93"/>
      <c r="G33" s="93"/>
      <c r="H33" s="93" t="s">
        <v>17</v>
      </c>
      <c r="I33" s="93"/>
      <c r="J33" s="93"/>
      <c r="K33" s="12">
        <v>3</v>
      </c>
    </row>
    <row r="34" spans="1:11" ht="15" thickBot="1">
      <c r="A34" s="122"/>
      <c r="B34" s="81"/>
      <c r="C34" s="93"/>
      <c r="D34" s="93"/>
      <c r="E34" s="93"/>
      <c r="F34" s="93"/>
      <c r="G34" s="93"/>
      <c r="H34" s="93"/>
      <c r="I34" s="13"/>
      <c r="J34" s="93"/>
      <c r="K34" s="1"/>
    </row>
    <row r="35" spans="1:11" ht="15" thickBot="1">
      <c r="A35" s="122"/>
      <c r="B35" s="2"/>
      <c r="C35" s="14" t="s">
        <v>18</v>
      </c>
      <c r="D35" s="15"/>
      <c r="E35" s="15"/>
      <c r="F35" s="15"/>
      <c r="G35" s="15"/>
      <c r="H35" s="15"/>
      <c r="I35" s="16"/>
      <c r="J35" s="17"/>
      <c r="K35" s="18">
        <f>ROUND(+K31/K33,4)</f>
        <v>0</v>
      </c>
    </row>
    <row r="36" spans="1:11" ht="15" thickBot="1">
      <c r="A36" s="122"/>
      <c r="B36" s="172"/>
      <c r="C36" s="173"/>
      <c r="D36" s="173"/>
      <c r="E36" s="173"/>
      <c r="F36" s="173"/>
      <c r="G36" s="173"/>
      <c r="H36" s="173"/>
      <c r="I36" s="173"/>
      <c r="J36" s="173"/>
      <c r="K36" s="174"/>
    </row>
    <row r="37" spans="1:11" ht="14.25">
      <c r="A37" s="122"/>
      <c r="B37" s="5" t="s">
        <v>19</v>
      </c>
      <c r="C37" s="6" t="s">
        <v>20</v>
      </c>
      <c r="D37" s="7"/>
      <c r="E37" s="7"/>
      <c r="F37" s="7"/>
      <c r="G37" s="7"/>
      <c r="H37" s="7"/>
      <c r="I37" s="7"/>
      <c r="J37" s="7"/>
      <c r="K37" s="8"/>
    </row>
    <row r="38" spans="1:11" ht="14.25">
      <c r="A38" s="122"/>
      <c r="B38" s="81"/>
      <c r="C38" s="93" t="s">
        <v>21</v>
      </c>
      <c r="D38" s="93"/>
      <c r="E38" s="93"/>
      <c r="F38" s="93"/>
      <c r="G38" s="93"/>
      <c r="H38" s="93"/>
      <c r="I38" s="93"/>
      <c r="J38" s="93"/>
      <c r="K38" s="1"/>
    </row>
    <row r="39" spans="1:11" ht="14.25">
      <c r="A39" s="122"/>
      <c r="B39" s="81"/>
      <c r="C39" s="93"/>
      <c r="D39" s="93"/>
      <c r="E39" s="93"/>
      <c r="F39" s="93"/>
      <c r="G39" s="93"/>
      <c r="H39" s="93"/>
      <c r="I39" s="93"/>
      <c r="J39" s="93"/>
      <c r="K39" s="1"/>
    </row>
    <row r="40" spans="1:11" ht="14.25">
      <c r="A40" s="122"/>
      <c r="B40" s="81"/>
      <c r="C40" s="93"/>
      <c r="D40" s="93"/>
      <c r="E40" s="93"/>
      <c r="F40" s="93"/>
      <c r="G40" s="93"/>
      <c r="H40" s="93"/>
      <c r="I40" s="93"/>
      <c r="J40" s="93"/>
      <c r="K40" s="1"/>
    </row>
    <row r="41" spans="1:11" ht="14.25">
      <c r="A41" s="122"/>
      <c r="B41" s="81"/>
      <c r="C41" s="175" t="s">
        <v>371</v>
      </c>
      <c r="D41" s="175"/>
      <c r="E41" s="175"/>
      <c r="F41" s="175"/>
      <c r="G41" s="175"/>
      <c r="H41" s="175"/>
      <c r="I41" s="175"/>
      <c r="J41" s="92">
        <f>+E29</f>
        <v>0</v>
      </c>
      <c r="K41" s="115">
        <f>+I29</f>
        <v>0</v>
      </c>
    </row>
    <row r="42" spans="1:11" ht="14.25">
      <c r="A42" s="122"/>
      <c r="B42" s="81"/>
      <c r="C42" s="93"/>
      <c r="D42" s="93"/>
      <c r="E42" s="93"/>
      <c r="F42" s="93"/>
      <c r="G42" s="93"/>
      <c r="H42" s="93"/>
      <c r="I42" s="93"/>
      <c r="J42" s="93"/>
      <c r="K42" s="12"/>
    </row>
    <row r="43" spans="1:11" ht="14.25">
      <c r="A43" s="122"/>
      <c r="B43" s="81"/>
      <c r="C43" s="93"/>
      <c r="D43" s="93"/>
      <c r="E43" s="93"/>
      <c r="F43" s="93"/>
      <c r="G43" s="93"/>
      <c r="H43" s="93"/>
      <c r="I43" s="194" t="s">
        <v>66</v>
      </c>
      <c r="J43" s="195"/>
      <c r="K43" s="198"/>
    </row>
    <row r="44" spans="1:11" ht="14.25">
      <c r="A44" s="122"/>
      <c r="B44" s="81"/>
      <c r="C44" s="93"/>
      <c r="D44" s="93"/>
      <c r="E44" s="93"/>
      <c r="F44" s="93"/>
      <c r="G44" s="93"/>
      <c r="H44" s="93"/>
      <c r="I44" s="61" t="s">
        <v>67</v>
      </c>
      <c r="J44" s="61" t="s">
        <v>65</v>
      </c>
      <c r="K44" s="53" t="s">
        <v>68</v>
      </c>
    </row>
    <row r="45" spans="1:11" ht="14.25">
      <c r="A45" s="122"/>
      <c r="B45" s="81"/>
      <c r="C45" s="93" t="s">
        <v>22</v>
      </c>
      <c r="D45" s="20" t="s">
        <v>23</v>
      </c>
      <c r="E45" s="93"/>
      <c r="F45" s="93"/>
      <c r="G45" s="93"/>
      <c r="H45" s="93"/>
      <c r="I45" s="54">
        <f>+K41</f>
        <v>0</v>
      </c>
      <c r="J45" s="54">
        <f>IF($I45&gt;23000,21851,IF($I45&lt;1150,0,$I45-1149))</f>
        <v>0</v>
      </c>
      <c r="K45" s="31">
        <f>+ROUND(J45,0)*200</f>
        <v>0</v>
      </c>
    </row>
    <row r="46" spans="1:11" ht="14.25">
      <c r="A46" s="122"/>
      <c r="B46" s="81"/>
      <c r="C46" s="93"/>
      <c r="D46" s="93"/>
      <c r="E46" s="93"/>
      <c r="F46" s="93"/>
      <c r="G46" s="93"/>
      <c r="H46" s="93"/>
      <c r="I46" s="55"/>
      <c r="J46" s="55"/>
      <c r="K46" s="31"/>
    </row>
    <row r="47" spans="1:11" ht="14.25">
      <c r="A47" s="122"/>
      <c r="B47" s="81"/>
      <c r="C47" s="93" t="s">
        <v>24</v>
      </c>
      <c r="D47" s="20" t="s">
        <v>25</v>
      </c>
      <c r="E47" s="93"/>
      <c r="F47" s="93"/>
      <c r="G47" s="93"/>
      <c r="H47" s="93"/>
      <c r="I47" s="55">
        <f>+I45*(1+$K$35)</f>
        <v>0</v>
      </c>
      <c r="J47" s="55">
        <f>IF($I47&gt;23000,21851,IF($I47&lt;1150,0,$I47-1149))</f>
        <v>0</v>
      </c>
      <c r="K47" s="31">
        <f>+ROUND(J47,0)*200</f>
        <v>0</v>
      </c>
    </row>
    <row r="48" spans="1:11" ht="14.25">
      <c r="A48" s="122"/>
      <c r="B48" s="81"/>
      <c r="C48" s="93"/>
      <c r="D48" s="93"/>
      <c r="E48" s="93"/>
      <c r="F48" s="93"/>
      <c r="G48" s="93"/>
      <c r="H48" s="93"/>
      <c r="I48" s="55"/>
      <c r="J48" s="55"/>
      <c r="K48" s="31"/>
    </row>
    <row r="49" spans="1:11" ht="14.25">
      <c r="A49" s="122"/>
      <c r="B49" s="81"/>
      <c r="C49" s="93" t="s">
        <v>26</v>
      </c>
      <c r="D49" s="20" t="s">
        <v>27</v>
      </c>
      <c r="E49" s="93"/>
      <c r="F49" s="93"/>
      <c r="G49" s="93"/>
      <c r="H49" s="93"/>
      <c r="I49" s="55">
        <f>+I47*(1+$K$35)</f>
        <v>0</v>
      </c>
      <c r="J49" s="55">
        <f>IF($I49&gt;23000,21851,IF($I49&lt;1150,0,$I49-1149))</f>
        <v>0</v>
      </c>
      <c r="K49" s="31">
        <f>+ROUND(J49,0)*200</f>
        <v>0</v>
      </c>
    </row>
    <row r="50" spans="1:11" ht="14.25">
      <c r="A50" s="122"/>
      <c r="B50" s="81"/>
      <c r="C50" s="93"/>
      <c r="D50" s="93"/>
      <c r="E50" s="93"/>
      <c r="F50" s="93"/>
      <c r="G50" s="93"/>
      <c r="H50" s="93"/>
      <c r="I50" s="55"/>
      <c r="J50" s="55"/>
      <c r="K50" s="31"/>
    </row>
    <row r="51" spans="1:11" ht="14.25">
      <c r="A51" s="122"/>
      <c r="B51" s="81"/>
      <c r="C51" s="93" t="s">
        <v>28</v>
      </c>
      <c r="D51" s="20" t="s">
        <v>27</v>
      </c>
      <c r="E51" s="93"/>
      <c r="F51" s="93"/>
      <c r="G51" s="93"/>
      <c r="H51" s="93"/>
      <c r="I51" s="55">
        <f>+I49*(1+$K$35)</f>
        <v>0</v>
      </c>
      <c r="J51" s="55">
        <f>IF($I51&gt;23000,21851,IF($I51&lt;1150,0,$I51-1149))</f>
        <v>0</v>
      </c>
      <c r="K51" s="31">
        <f>+ROUND(J51,0)*200</f>
        <v>0</v>
      </c>
    </row>
    <row r="52" spans="1:11" ht="15" thickBot="1">
      <c r="A52" s="122"/>
      <c r="B52" s="81"/>
      <c r="C52" s="3"/>
      <c r="D52" s="3"/>
      <c r="E52" s="3"/>
      <c r="F52" s="3"/>
      <c r="G52" s="3"/>
      <c r="H52" s="51"/>
      <c r="I52" s="56"/>
      <c r="J52" s="56"/>
      <c r="K52" s="52"/>
    </row>
    <row r="53" spans="1:11" ht="15" thickBot="1">
      <c r="A53" s="122"/>
      <c r="B53" s="2"/>
      <c r="C53" s="48" t="s">
        <v>29</v>
      </c>
      <c r="D53" s="49"/>
      <c r="E53" s="49"/>
      <c r="F53" s="49"/>
      <c r="G53" s="49"/>
      <c r="H53" s="3"/>
      <c r="I53" s="3"/>
      <c r="J53" s="4"/>
      <c r="K53" s="50">
        <f>SUM(K45:K51)</f>
        <v>0</v>
      </c>
    </row>
    <row r="54" spans="1:11" ht="15" thickBot="1">
      <c r="A54" s="122"/>
      <c r="B54" s="172"/>
      <c r="C54" s="173"/>
      <c r="D54" s="173"/>
      <c r="E54" s="173"/>
      <c r="F54" s="173"/>
      <c r="G54" s="173"/>
      <c r="H54" s="173"/>
      <c r="I54" s="173"/>
      <c r="J54" s="173"/>
      <c r="K54" s="174"/>
    </row>
    <row r="55" spans="1:11" ht="15" thickBot="1">
      <c r="A55" s="122"/>
      <c r="B55" s="5" t="s">
        <v>30</v>
      </c>
      <c r="C55" s="6" t="s">
        <v>31</v>
      </c>
      <c r="D55" s="7"/>
      <c r="E55" s="7"/>
      <c r="F55" s="7"/>
      <c r="G55" s="7"/>
      <c r="H55" s="44" t="s">
        <v>22</v>
      </c>
      <c r="I55" s="44" t="s">
        <v>24</v>
      </c>
      <c r="J55" s="44" t="s">
        <v>26</v>
      </c>
      <c r="K55" s="44" t="s">
        <v>28</v>
      </c>
    </row>
    <row r="56" spans="1:11" ht="14.25">
      <c r="A56" s="122"/>
      <c r="B56" s="23"/>
      <c r="C56" s="24"/>
      <c r="D56" s="93"/>
      <c r="E56" s="93"/>
      <c r="F56" s="93"/>
      <c r="G56" s="93"/>
      <c r="H56" s="45"/>
      <c r="I56" s="45"/>
      <c r="J56" s="45"/>
      <c r="K56" s="1"/>
    </row>
    <row r="57" spans="1:11" ht="14.25">
      <c r="A57" s="122"/>
      <c r="B57" s="81"/>
      <c r="C57" s="93" t="s">
        <v>32</v>
      </c>
      <c r="D57" s="93"/>
      <c r="E57" s="93"/>
      <c r="F57" s="93"/>
      <c r="G57" s="93"/>
      <c r="H57" s="46">
        <v>2000000</v>
      </c>
      <c r="I57" s="46">
        <v>2000000</v>
      </c>
      <c r="J57" s="46">
        <v>2000000</v>
      </c>
      <c r="K57" s="31">
        <v>2000000</v>
      </c>
    </row>
    <row r="58" spans="1:11" ht="14.25">
      <c r="A58" s="122"/>
      <c r="B58" s="81"/>
      <c r="C58" s="93"/>
      <c r="D58" s="93"/>
      <c r="E58" s="93"/>
      <c r="F58" s="93"/>
      <c r="G58" s="93"/>
      <c r="H58" s="46"/>
      <c r="I58" s="46"/>
      <c r="J58" s="46"/>
      <c r="K58" s="31"/>
    </row>
    <row r="59" spans="1:11" ht="15">
      <c r="A59" s="122"/>
      <c r="B59" s="81"/>
      <c r="C59" s="93" t="s">
        <v>33</v>
      </c>
      <c r="D59" s="93"/>
      <c r="E59" s="93"/>
      <c r="F59" s="93"/>
      <c r="G59" s="93"/>
      <c r="H59" s="46">
        <f>+K45</f>
        <v>0</v>
      </c>
      <c r="I59" s="46">
        <f>+K47</f>
        <v>0</v>
      </c>
      <c r="J59" s="46">
        <f>+K49</f>
        <v>0</v>
      </c>
      <c r="K59" s="31">
        <f>+K51</f>
        <v>0</v>
      </c>
    </row>
    <row r="60" spans="1:11" ht="15.75" thickBot="1">
      <c r="A60" s="122"/>
      <c r="B60" s="81"/>
      <c r="C60" s="93"/>
      <c r="D60" s="93"/>
      <c r="E60" s="93"/>
      <c r="F60" s="93"/>
      <c r="G60" s="93"/>
      <c r="H60" s="47"/>
      <c r="I60" s="47"/>
      <c r="J60" s="47"/>
      <c r="K60" s="31"/>
    </row>
    <row r="61" spans="1:11" ht="15.75" thickBot="1">
      <c r="A61" s="122"/>
      <c r="B61" s="2"/>
      <c r="C61" s="14" t="s">
        <v>34</v>
      </c>
      <c r="D61" s="15"/>
      <c r="E61" s="15"/>
      <c r="F61" s="15"/>
      <c r="G61" s="15"/>
      <c r="H61" s="43">
        <f>SUM(H57:H59)</f>
        <v>2000000</v>
      </c>
      <c r="I61" s="43">
        <f>SUM(I57:I59)</f>
        <v>2000000</v>
      </c>
      <c r="J61" s="43">
        <f>SUM(J57:J59)</f>
        <v>2000000</v>
      </c>
      <c r="K61" s="32">
        <f>SUM(K57:K59)</f>
        <v>2000000</v>
      </c>
    </row>
    <row r="62" spans="1:11" ht="15.75" thickBot="1">
      <c r="A62" s="123" t="s">
        <v>35</v>
      </c>
      <c r="B62" s="172"/>
      <c r="C62" s="173"/>
      <c r="D62" s="173"/>
      <c r="E62" s="173"/>
      <c r="F62" s="173"/>
      <c r="G62" s="173"/>
      <c r="H62" s="173"/>
      <c r="I62" s="173"/>
      <c r="J62" s="173"/>
      <c r="K62" s="174"/>
    </row>
    <row r="63" spans="1:11" ht="15.75" thickBot="1">
      <c r="A63" s="122"/>
      <c r="B63" s="26" t="s">
        <v>36</v>
      </c>
      <c r="C63" s="14" t="s">
        <v>37</v>
      </c>
      <c r="D63" s="16"/>
      <c r="E63" s="16"/>
      <c r="F63" s="16"/>
      <c r="G63" s="16"/>
      <c r="H63" s="42">
        <f>+H61</f>
        <v>2000000</v>
      </c>
      <c r="I63" s="42">
        <f>SUM(I61)*0.75</f>
        <v>1500000</v>
      </c>
      <c r="J63" s="43">
        <f>SUM(J61)*0.5</f>
        <v>1000000</v>
      </c>
      <c r="K63" s="43">
        <f>SUM(K61)*0.25</f>
        <v>500000</v>
      </c>
    </row>
    <row r="64" spans="1:11" ht="15.75" thickBot="1">
      <c r="A64" s="122"/>
      <c r="B64" s="172"/>
      <c r="C64" s="173"/>
      <c r="D64" s="173"/>
      <c r="E64" s="173"/>
      <c r="F64" s="173"/>
      <c r="G64" s="173"/>
      <c r="H64" s="173"/>
      <c r="I64" s="173"/>
      <c r="J64" s="173"/>
      <c r="K64" s="174"/>
    </row>
    <row r="65" spans="1:11" ht="15.75" thickBot="1">
      <c r="A65" s="122"/>
      <c r="B65" s="26" t="s">
        <v>38</v>
      </c>
      <c r="C65" s="27" t="s">
        <v>39</v>
      </c>
      <c r="D65" s="16"/>
      <c r="E65" s="16"/>
      <c r="F65" s="16"/>
      <c r="G65" s="16"/>
      <c r="H65" s="16"/>
      <c r="I65" s="16"/>
      <c r="J65" s="17"/>
      <c r="K65" s="59">
        <f>SUM(H63:K63)</f>
        <v>5000000</v>
      </c>
    </row>
    <row r="66" spans="1:11" ht="15.75" thickBot="1">
      <c r="A66" s="122"/>
      <c r="B66" s="172"/>
      <c r="C66" s="173"/>
      <c r="D66" s="173"/>
      <c r="E66" s="173"/>
      <c r="F66" s="173"/>
      <c r="G66" s="173"/>
      <c r="H66" s="173"/>
      <c r="I66" s="173"/>
      <c r="J66" s="173"/>
      <c r="K66" s="174"/>
    </row>
    <row r="67" spans="1:11" ht="15">
      <c r="A67" s="122"/>
      <c r="B67" s="5" t="s">
        <v>40</v>
      </c>
      <c r="C67" s="6" t="s">
        <v>327</v>
      </c>
      <c r="D67" s="7"/>
      <c r="E67" s="7"/>
      <c r="F67" s="7"/>
      <c r="G67" s="7"/>
      <c r="H67" s="7"/>
      <c r="I67" s="7"/>
      <c r="J67" s="7"/>
      <c r="K67" s="8"/>
    </row>
    <row r="68" spans="1:11" ht="15">
      <c r="A68" s="122"/>
      <c r="B68" s="81"/>
      <c r="C68" s="93"/>
      <c r="D68" s="93"/>
      <c r="E68" s="93"/>
      <c r="F68" s="93"/>
      <c r="G68" s="93"/>
      <c r="H68" s="93"/>
      <c r="I68" s="93"/>
      <c r="J68" s="93"/>
      <c r="K68" s="1"/>
    </row>
    <row r="69" spans="1:11" ht="15">
      <c r="A69" s="122"/>
      <c r="B69" s="81"/>
      <c r="C69" s="20" t="s">
        <v>41</v>
      </c>
      <c r="D69" s="93"/>
      <c r="E69" s="93"/>
      <c r="F69" s="93"/>
      <c r="G69" s="93"/>
      <c r="H69" s="93"/>
      <c r="I69" s="93"/>
      <c r="J69" s="93"/>
      <c r="K69" s="1"/>
    </row>
    <row r="70" spans="1:11" ht="15">
      <c r="A70" s="122"/>
      <c r="B70" s="81"/>
      <c r="C70" s="93" t="s">
        <v>42</v>
      </c>
      <c r="D70" s="93"/>
      <c r="E70" s="93"/>
      <c r="F70" s="93"/>
      <c r="G70" s="93"/>
      <c r="H70" s="93"/>
      <c r="I70" s="93"/>
      <c r="J70" s="93"/>
      <c r="K70" s="1"/>
    </row>
    <row r="71" spans="1:11" ht="15">
      <c r="A71" s="122"/>
      <c r="B71" s="81"/>
      <c r="C71" s="93"/>
      <c r="D71" s="93"/>
      <c r="E71" s="93"/>
      <c r="F71" s="93"/>
      <c r="G71" s="93"/>
      <c r="H71" s="93"/>
      <c r="I71" s="93"/>
      <c r="J71" s="104"/>
      <c r="K71" s="105"/>
    </row>
    <row r="72" spans="1:11" ht="15">
      <c r="A72" s="122"/>
      <c r="B72" s="81"/>
      <c r="C72" s="93"/>
      <c r="D72" s="93"/>
      <c r="E72" s="93"/>
      <c r="F72" s="93"/>
      <c r="G72" s="93"/>
      <c r="H72" s="93"/>
      <c r="I72" s="93"/>
      <c r="J72" s="104"/>
      <c r="K72" s="105"/>
    </row>
    <row r="73" spans="1:11" ht="15">
      <c r="A73" s="122"/>
      <c r="B73" s="81" t="s">
        <v>353</v>
      </c>
      <c r="C73" s="93"/>
      <c r="D73" s="93"/>
      <c r="E73" s="93"/>
      <c r="F73" s="93" t="s">
        <v>43</v>
      </c>
      <c r="G73" s="93"/>
      <c r="H73" s="93"/>
      <c r="I73" s="93"/>
      <c r="J73" s="116">
        <v>0</v>
      </c>
      <c r="K73" s="12"/>
    </row>
    <row r="74" spans="1:11" ht="15">
      <c r="A74" s="122"/>
      <c r="B74" s="81" t="s">
        <v>44</v>
      </c>
      <c r="C74" s="93"/>
      <c r="D74" s="93"/>
      <c r="E74" s="93"/>
      <c r="F74" s="93" t="s">
        <v>45</v>
      </c>
      <c r="G74" s="93"/>
      <c r="H74" s="93"/>
      <c r="I74" s="93"/>
      <c r="J74" s="116">
        <v>0</v>
      </c>
      <c r="K74" s="28"/>
    </row>
    <row r="75" spans="1:11" ht="15">
      <c r="A75" s="122"/>
      <c r="B75" s="81"/>
      <c r="C75" s="93"/>
      <c r="D75" s="93"/>
      <c r="E75" s="93"/>
      <c r="F75" s="93" t="s">
        <v>46</v>
      </c>
      <c r="G75" s="93"/>
      <c r="H75" s="93"/>
      <c r="I75" s="93"/>
      <c r="J75" s="29"/>
      <c r="K75" s="12">
        <f>+J74+J73</f>
        <v>0</v>
      </c>
    </row>
    <row r="76" spans="1:11" ht="15">
      <c r="A76" s="122"/>
      <c r="B76" s="81"/>
      <c r="C76" s="93"/>
      <c r="D76" s="93"/>
      <c r="E76" s="93"/>
      <c r="F76" s="93"/>
      <c r="G76" s="93"/>
      <c r="H76" s="93"/>
      <c r="I76" s="93"/>
      <c r="J76" s="104"/>
      <c r="K76" s="105"/>
    </row>
    <row r="77" spans="1:13" ht="15">
      <c r="A77" s="122"/>
      <c r="B77" s="81" t="s">
        <v>356</v>
      </c>
      <c r="C77" s="93"/>
      <c r="D77" s="93"/>
      <c r="E77" s="93"/>
      <c r="F77" s="93" t="s">
        <v>47</v>
      </c>
      <c r="G77" s="93"/>
      <c r="H77" s="93"/>
      <c r="I77" s="93"/>
      <c r="J77" s="117">
        <v>0</v>
      </c>
      <c r="K77" s="105"/>
      <c r="M77" s="39"/>
    </row>
    <row r="78" spans="1:11" ht="15">
      <c r="A78" s="122"/>
      <c r="B78" s="81" t="s">
        <v>48</v>
      </c>
      <c r="C78" s="93"/>
      <c r="D78" s="93"/>
      <c r="E78" s="93"/>
      <c r="F78" s="93" t="s">
        <v>373</v>
      </c>
      <c r="G78" s="93"/>
      <c r="H78" s="93"/>
      <c r="I78" s="93"/>
      <c r="J78" s="117">
        <v>0</v>
      </c>
      <c r="K78" s="105"/>
    </row>
    <row r="79" spans="1:11" ht="15">
      <c r="A79" s="122"/>
      <c r="B79" s="81"/>
      <c r="C79" s="93"/>
      <c r="D79" s="93"/>
      <c r="E79" s="93"/>
      <c r="F79" s="93" t="s">
        <v>49</v>
      </c>
      <c r="G79" s="93"/>
      <c r="H79" s="93"/>
      <c r="I79" s="93"/>
      <c r="J79" s="40">
        <f>IF(J78&gt;0,"Error - Should be a Negative Amount",+J77+J78)</f>
        <v>0</v>
      </c>
      <c r="K79" s="105"/>
    </row>
    <row r="80" spans="1:11" ht="15">
      <c r="A80" s="122"/>
      <c r="B80" s="81"/>
      <c r="C80" s="93"/>
      <c r="D80" s="93"/>
      <c r="E80" s="93"/>
      <c r="F80" s="93" t="s">
        <v>50</v>
      </c>
      <c r="G80" s="93"/>
      <c r="H80" s="93"/>
      <c r="I80" s="93"/>
      <c r="J80" s="41">
        <f>+J77</f>
        <v>0</v>
      </c>
      <c r="K80" s="105"/>
    </row>
    <row r="81" spans="1:11" ht="15">
      <c r="A81" s="122"/>
      <c r="B81" s="81"/>
      <c r="C81" s="93"/>
      <c r="D81" s="93"/>
      <c r="E81" s="93"/>
      <c r="F81" s="93"/>
      <c r="G81" s="93"/>
      <c r="H81" s="93"/>
      <c r="I81" s="93"/>
      <c r="J81" s="104"/>
      <c r="K81" s="105"/>
    </row>
    <row r="82" spans="1:11" ht="15">
      <c r="A82" s="122"/>
      <c r="B82" s="81"/>
      <c r="C82" s="93"/>
      <c r="D82" s="93"/>
      <c r="E82" s="93"/>
      <c r="F82" s="93" t="s">
        <v>51</v>
      </c>
      <c r="G82" s="93"/>
      <c r="H82" s="93"/>
      <c r="I82" s="93"/>
      <c r="J82" s="30">
        <f>IF(J80=0,0,+J79/J80)</f>
        <v>0</v>
      </c>
      <c r="K82" s="105"/>
    </row>
    <row r="83" spans="1:11" ht="15" customHeight="1">
      <c r="A83" s="122"/>
      <c r="B83" s="81" t="s">
        <v>354</v>
      </c>
      <c r="C83" s="93"/>
      <c r="D83" s="93"/>
      <c r="E83" s="93"/>
      <c r="F83" s="93" t="s">
        <v>52</v>
      </c>
      <c r="G83" s="93"/>
      <c r="H83" s="93"/>
      <c r="I83" s="93"/>
      <c r="J83" s="116">
        <v>0</v>
      </c>
      <c r="K83" s="28"/>
    </row>
    <row r="84" spans="1:11" ht="15">
      <c r="A84" s="122"/>
      <c r="B84" s="81"/>
      <c r="C84" s="93"/>
      <c r="D84" s="93"/>
      <c r="E84" s="93"/>
      <c r="F84" s="93" t="s">
        <v>53</v>
      </c>
      <c r="G84" s="93"/>
      <c r="H84" s="93"/>
      <c r="I84" s="93"/>
      <c r="J84" s="29"/>
      <c r="K84" s="12">
        <f>+J82*J83</f>
        <v>0</v>
      </c>
    </row>
    <row r="85" spans="1:11" ht="15.75" thickBot="1">
      <c r="A85" s="122"/>
      <c r="B85" s="81"/>
      <c r="C85" s="93"/>
      <c r="D85" s="93"/>
      <c r="E85" s="93"/>
      <c r="F85" s="93"/>
      <c r="G85" s="93"/>
      <c r="H85" s="93"/>
      <c r="I85" s="93"/>
      <c r="J85" s="104"/>
      <c r="K85" s="105"/>
    </row>
    <row r="86" spans="1:11" ht="15.75" thickBot="1">
      <c r="A86" s="122"/>
      <c r="B86" s="2"/>
      <c r="C86" s="14" t="s">
        <v>54</v>
      </c>
      <c r="D86" s="14"/>
      <c r="E86" s="15"/>
      <c r="F86" s="15"/>
      <c r="G86" s="15"/>
      <c r="H86" s="15"/>
      <c r="I86" s="15"/>
      <c r="J86" s="106"/>
      <c r="K86" s="18">
        <f>IF(K84=0,0,ROUND(K75/K84,4))</f>
        <v>0</v>
      </c>
    </row>
    <row r="87" spans="1:11" ht="15.75" thickBot="1">
      <c r="A87" s="122"/>
      <c r="B87" s="172"/>
      <c r="C87" s="173"/>
      <c r="D87" s="173"/>
      <c r="E87" s="173"/>
      <c r="F87" s="173"/>
      <c r="G87" s="173"/>
      <c r="H87" s="173"/>
      <c r="I87" s="173"/>
      <c r="J87" s="173"/>
      <c r="K87" s="174"/>
    </row>
    <row r="88" spans="1:11" ht="15">
      <c r="A88" s="122"/>
      <c r="B88" s="5" t="s">
        <v>55</v>
      </c>
      <c r="C88" s="6" t="s">
        <v>56</v>
      </c>
      <c r="D88" s="7"/>
      <c r="E88" s="7"/>
      <c r="F88" s="7"/>
      <c r="G88" s="7"/>
      <c r="H88" s="7"/>
      <c r="I88" s="7"/>
      <c r="J88" s="21"/>
      <c r="K88" s="22"/>
    </row>
    <row r="89" spans="1:11" ht="15">
      <c r="A89" s="122"/>
      <c r="B89" s="81"/>
      <c r="C89" s="93"/>
      <c r="D89" s="93"/>
      <c r="E89" s="93"/>
      <c r="F89" s="93"/>
      <c r="G89" s="93"/>
      <c r="H89" s="93"/>
      <c r="I89" s="93"/>
      <c r="J89" s="104"/>
      <c r="K89" s="105"/>
    </row>
    <row r="90" spans="1:11" ht="15">
      <c r="A90" s="122"/>
      <c r="B90" s="81"/>
      <c r="C90" s="93" t="s">
        <v>34</v>
      </c>
      <c r="D90" s="93"/>
      <c r="E90" s="93"/>
      <c r="F90" s="93"/>
      <c r="G90" s="93"/>
      <c r="H90" s="93"/>
      <c r="I90" s="93"/>
      <c r="J90" s="104"/>
      <c r="K90" s="31">
        <f>K65</f>
        <v>5000000</v>
      </c>
    </row>
    <row r="91" spans="1:11" ht="15">
      <c r="A91" s="122"/>
      <c r="B91" s="81"/>
      <c r="C91" s="93" t="s">
        <v>54</v>
      </c>
      <c r="D91" s="93"/>
      <c r="E91" s="93"/>
      <c r="F91" s="93"/>
      <c r="G91" s="93"/>
      <c r="H91" s="93"/>
      <c r="I91" s="93"/>
      <c r="J91" s="104"/>
      <c r="K91" s="10">
        <f>+K86</f>
        <v>0</v>
      </c>
    </row>
    <row r="92" spans="1:11" ht="15.75" thickBot="1">
      <c r="A92" s="122"/>
      <c r="B92" s="81"/>
      <c r="C92" s="93"/>
      <c r="D92" s="93"/>
      <c r="E92" s="93"/>
      <c r="F92" s="93"/>
      <c r="G92" s="93"/>
      <c r="H92" s="93"/>
      <c r="I92" s="93"/>
      <c r="J92" s="104"/>
      <c r="K92" s="105"/>
    </row>
    <row r="93" spans="1:13" ht="15.75" thickBot="1">
      <c r="A93" s="122"/>
      <c r="B93" s="2"/>
      <c r="C93" s="14" t="s">
        <v>57</v>
      </c>
      <c r="D93" s="14"/>
      <c r="E93" s="15"/>
      <c r="F93" s="15"/>
      <c r="G93" s="15"/>
      <c r="H93" s="15"/>
      <c r="I93" s="15"/>
      <c r="J93" s="106"/>
      <c r="K93" s="76">
        <f>+K91*K90</f>
        <v>0</v>
      </c>
      <c r="M93" s="75"/>
    </row>
    <row r="94" spans="1:11" ht="15.75" thickBot="1">
      <c r="A94" s="122"/>
      <c r="B94" s="172"/>
      <c r="C94" s="173"/>
      <c r="D94" s="173"/>
      <c r="E94" s="173"/>
      <c r="F94" s="173"/>
      <c r="G94" s="173"/>
      <c r="H94" s="173"/>
      <c r="I94" s="173"/>
      <c r="J94" s="173"/>
      <c r="K94" s="174"/>
    </row>
    <row r="95" spans="1:11" ht="15.75" thickBot="1">
      <c r="A95" s="122"/>
      <c r="B95" s="5" t="s">
        <v>58</v>
      </c>
      <c r="C95" s="6" t="s">
        <v>69</v>
      </c>
      <c r="D95" s="6"/>
      <c r="E95" s="6"/>
      <c r="F95" s="6"/>
      <c r="G95" s="6"/>
      <c r="H95" s="6"/>
      <c r="I95" s="6"/>
      <c r="J95" s="6"/>
      <c r="K95" s="33"/>
    </row>
    <row r="96" spans="1:11" ht="15.75" thickBot="1">
      <c r="A96" s="122"/>
      <c r="B96" s="81"/>
      <c r="C96" s="93"/>
      <c r="D96" s="93"/>
      <c r="E96" s="93"/>
      <c r="F96" s="93"/>
      <c r="G96" s="93"/>
      <c r="H96" s="93"/>
      <c r="I96" s="93"/>
      <c r="J96" s="162" t="s">
        <v>59</v>
      </c>
      <c r="K96" s="163"/>
    </row>
    <row r="97" spans="1:11" ht="15.75" thickBot="1">
      <c r="A97" s="122"/>
      <c r="B97" s="81"/>
      <c r="C97" s="93"/>
      <c r="D97" s="93"/>
      <c r="E97" s="93"/>
      <c r="F97" s="93"/>
      <c r="G97" s="93"/>
      <c r="H97" s="93"/>
      <c r="I97" s="104"/>
      <c r="J97" s="60" t="s">
        <v>60</v>
      </c>
      <c r="K97" s="60" t="s">
        <v>61</v>
      </c>
    </row>
    <row r="98" spans="1:11" ht="15.75" thickBot="1">
      <c r="A98" s="122"/>
      <c r="B98" s="81"/>
      <c r="C98" s="93"/>
      <c r="D98" s="93"/>
      <c r="E98" s="93"/>
      <c r="F98" s="93"/>
      <c r="G98" s="93"/>
      <c r="H98" s="93"/>
      <c r="I98" s="36"/>
      <c r="J98" s="104"/>
      <c r="K98" s="105"/>
    </row>
    <row r="99" spans="1:11" ht="15.75" thickBot="1">
      <c r="A99" s="122"/>
      <c r="B99" s="81"/>
      <c r="C99" s="162" t="s">
        <v>62</v>
      </c>
      <c r="D99" s="164"/>
      <c r="E99" s="164"/>
      <c r="F99" s="164"/>
      <c r="G99" s="164"/>
      <c r="H99" s="164"/>
      <c r="I99" s="163"/>
      <c r="J99" s="34">
        <v>0.5</v>
      </c>
      <c r="K99" s="35">
        <f>+K93*J99</f>
        <v>0</v>
      </c>
    </row>
    <row r="100" spans="1:11" ht="15.75" thickBot="1">
      <c r="A100" s="122"/>
      <c r="B100" s="81"/>
      <c r="C100" s="93"/>
      <c r="D100" s="93"/>
      <c r="E100" s="93"/>
      <c r="F100" s="93"/>
      <c r="G100" s="93"/>
      <c r="H100" s="93"/>
      <c r="I100" s="93"/>
      <c r="J100" s="36"/>
      <c r="K100" s="37"/>
    </row>
    <row r="101" spans="1:11" ht="15.75" thickBot="1">
      <c r="A101" s="132"/>
      <c r="B101" s="81"/>
      <c r="C101" s="162" t="s">
        <v>63</v>
      </c>
      <c r="D101" s="164"/>
      <c r="E101" s="164"/>
      <c r="F101" s="164"/>
      <c r="G101" s="164"/>
      <c r="H101" s="164"/>
      <c r="I101" s="163"/>
      <c r="J101" s="34">
        <v>0.4</v>
      </c>
      <c r="K101" s="35">
        <f>+K93*J101</f>
        <v>0</v>
      </c>
    </row>
    <row r="102" spans="1:11" ht="15.75" thickBot="1">
      <c r="A102" s="132"/>
      <c r="B102" s="81"/>
      <c r="C102" s="93"/>
      <c r="D102" s="93"/>
      <c r="E102" s="93"/>
      <c r="F102" s="93"/>
      <c r="G102" s="93"/>
      <c r="H102" s="93"/>
      <c r="I102" s="93"/>
      <c r="J102" s="36"/>
      <c r="K102" s="37"/>
    </row>
    <row r="103" spans="1:11" ht="15.75" thickBot="1">
      <c r="A103" s="132"/>
      <c r="B103" s="2"/>
      <c r="C103" s="162" t="s">
        <v>64</v>
      </c>
      <c r="D103" s="164"/>
      <c r="E103" s="164"/>
      <c r="F103" s="164"/>
      <c r="G103" s="164"/>
      <c r="H103" s="164"/>
      <c r="I103" s="163"/>
      <c r="J103" s="34">
        <v>0.1</v>
      </c>
      <c r="K103" s="35">
        <f>+K93*J103</f>
        <v>0</v>
      </c>
    </row>
    <row r="104" spans="1:11" ht="15.75" thickBot="1">
      <c r="A104" s="132"/>
      <c r="B104" s="171"/>
      <c r="C104" s="171"/>
      <c r="D104" s="171"/>
      <c r="E104" s="171"/>
      <c r="F104" s="171"/>
      <c r="G104" s="171"/>
      <c r="H104" s="171"/>
      <c r="I104" s="171"/>
      <c r="J104" s="171"/>
      <c r="K104" s="171"/>
    </row>
    <row r="105" spans="1:11" ht="34.5" customHeight="1">
      <c r="A105" s="132"/>
      <c r="B105" s="165" t="s">
        <v>392</v>
      </c>
      <c r="C105" s="166"/>
      <c r="D105" s="166"/>
      <c r="E105" s="166"/>
      <c r="F105" s="166"/>
      <c r="G105" s="166"/>
      <c r="H105" s="166"/>
      <c r="I105" s="166"/>
      <c r="J105" s="166"/>
      <c r="K105" s="167"/>
    </row>
    <row r="106" spans="1:12" s="94" customFormat="1" ht="19.5" customHeight="1">
      <c r="A106" s="131"/>
      <c r="B106" s="168" t="s">
        <v>375</v>
      </c>
      <c r="C106" s="169"/>
      <c r="D106" s="169"/>
      <c r="E106" s="169"/>
      <c r="F106" s="169"/>
      <c r="G106" s="169"/>
      <c r="H106" s="169"/>
      <c r="I106" s="169"/>
      <c r="J106" s="169"/>
      <c r="K106" s="170"/>
      <c r="L106" s="130"/>
    </row>
    <row r="107" spans="1:12" s="94" customFormat="1" ht="15">
      <c r="A107" s="131"/>
      <c r="B107" s="138"/>
      <c r="C107" s="139"/>
      <c r="D107" s="139"/>
      <c r="E107" s="139"/>
      <c r="F107" s="139"/>
      <c r="G107" s="139"/>
      <c r="H107" s="139"/>
      <c r="I107" s="139"/>
      <c r="J107" s="139"/>
      <c r="K107" s="140"/>
      <c r="L107" s="130"/>
    </row>
    <row r="108" spans="1:12" s="94" customFormat="1" ht="31.5" customHeight="1">
      <c r="A108" s="131"/>
      <c r="B108" s="179" t="s">
        <v>376</v>
      </c>
      <c r="C108" s="180"/>
      <c r="D108" s="180"/>
      <c r="E108" s="180"/>
      <c r="F108" s="180"/>
      <c r="G108" s="180"/>
      <c r="H108" s="180"/>
      <c r="I108" s="180"/>
      <c r="J108" s="180"/>
      <c r="K108" s="181"/>
      <c r="L108" s="130"/>
    </row>
    <row r="109" spans="1:12" s="94" customFormat="1" ht="15.75" customHeight="1">
      <c r="A109" s="131"/>
      <c r="B109" s="141"/>
      <c r="C109" s="142"/>
      <c r="D109" s="142"/>
      <c r="E109" s="142"/>
      <c r="F109" s="142"/>
      <c r="G109" s="142"/>
      <c r="H109" s="142"/>
      <c r="I109" s="142"/>
      <c r="J109" s="142"/>
      <c r="K109" s="143"/>
      <c r="L109" s="130"/>
    </row>
    <row r="110" spans="1:12" s="94" customFormat="1" ht="15">
      <c r="A110" s="131"/>
      <c r="B110" s="103" t="s">
        <v>393</v>
      </c>
      <c r="C110" s="95"/>
      <c r="D110" s="95"/>
      <c r="E110" s="95"/>
      <c r="F110" s="95"/>
      <c r="G110" s="95"/>
      <c r="H110" s="95"/>
      <c r="I110" s="95"/>
      <c r="J110" s="95"/>
      <c r="K110" s="96"/>
      <c r="L110" s="130"/>
    </row>
    <row r="111" spans="1:12" s="94" customFormat="1" ht="15">
      <c r="A111" s="131"/>
      <c r="B111" s="150" t="s">
        <v>395</v>
      </c>
      <c r="C111" s="151"/>
      <c r="D111" s="151"/>
      <c r="E111" s="151"/>
      <c r="F111" s="151"/>
      <c r="G111" s="151"/>
      <c r="H111" s="151"/>
      <c r="I111" s="151"/>
      <c r="J111" s="151"/>
      <c r="K111" s="152"/>
      <c r="L111" s="130"/>
    </row>
    <row r="112" spans="1:12" s="94" customFormat="1" ht="15">
      <c r="A112" s="131"/>
      <c r="B112" s="147" t="s">
        <v>394</v>
      </c>
      <c r="C112" s="148"/>
      <c r="D112" s="148"/>
      <c r="E112" s="148"/>
      <c r="F112" s="148"/>
      <c r="G112" s="148"/>
      <c r="H112" s="148"/>
      <c r="I112" s="148"/>
      <c r="J112" s="148"/>
      <c r="K112" s="149"/>
      <c r="L112" s="130"/>
    </row>
    <row r="113" spans="1:12" s="94" customFormat="1" ht="15">
      <c r="A113" s="131"/>
      <c r="B113" s="138"/>
      <c r="C113" s="139"/>
      <c r="D113" s="139"/>
      <c r="E113" s="139"/>
      <c r="F113" s="139"/>
      <c r="G113" s="139"/>
      <c r="H113" s="139"/>
      <c r="I113" s="139"/>
      <c r="J113" s="139"/>
      <c r="K113" s="140"/>
      <c r="L113" s="130"/>
    </row>
    <row r="114" spans="1:12" s="94" customFormat="1" ht="15">
      <c r="A114" s="131"/>
      <c r="B114" s="168" t="s">
        <v>377</v>
      </c>
      <c r="C114" s="169"/>
      <c r="D114" s="169"/>
      <c r="E114" s="169"/>
      <c r="F114" s="169"/>
      <c r="G114" s="169"/>
      <c r="H114" s="169"/>
      <c r="I114" s="169"/>
      <c r="J114" s="169"/>
      <c r="K114" s="170"/>
      <c r="L114" s="130"/>
    </row>
    <row r="115" spans="1:12" s="94" customFormat="1" ht="15">
      <c r="A115" s="131"/>
      <c r="B115" s="138"/>
      <c r="C115" s="139"/>
      <c r="D115" s="139"/>
      <c r="E115" s="139"/>
      <c r="F115" s="139"/>
      <c r="G115" s="139"/>
      <c r="H115" s="139"/>
      <c r="I115" s="139"/>
      <c r="J115" s="139"/>
      <c r="K115" s="140"/>
      <c r="L115" s="130"/>
    </row>
    <row r="116" spans="1:12" s="94" customFormat="1" ht="15">
      <c r="A116" s="131"/>
      <c r="B116" s="144" t="s">
        <v>378</v>
      </c>
      <c r="C116" s="145"/>
      <c r="D116" s="145"/>
      <c r="E116" s="145"/>
      <c r="F116" s="145"/>
      <c r="G116" s="145"/>
      <c r="H116" s="145"/>
      <c r="I116" s="145"/>
      <c r="J116" s="145"/>
      <c r="K116" s="146"/>
      <c r="L116" s="130"/>
    </row>
    <row r="117" spans="1:12" s="94" customFormat="1" ht="15">
      <c r="A117" s="131"/>
      <c r="B117" s="144" t="s">
        <v>379</v>
      </c>
      <c r="C117" s="145"/>
      <c r="D117" s="145"/>
      <c r="E117" s="145"/>
      <c r="F117" s="145"/>
      <c r="G117" s="145"/>
      <c r="H117" s="145"/>
      <c r="I117" s="145"/>
      <c r="J117" s="145"/>
      <c r="K117" s="146"/>
      <c r="L117" s="130"/>
    </row>
    <row r="118" spans="1:12" s="94" customFormat="1" ht="15">
      <c r="A118" s="131"/>
      <c r="B118" s="144" t="s">
        <v>380</v>
      </c>
      <c r="C118" s="145"/>
      <c r="D118" s="145"/>
      <c r="E118" s="145"/>
      <c r="F118" s="145"/>
      <c r="G118" s="145"/>
      <c r="H118" s="145"/>
      <c r="I118" s="145"/>
      <c r="J118" s="145"/>
      <c r="K118" s="146"/>
      <c r="L118" s="130"/>
    </row>
    <row r="119" spans="1:12" s="94" customFormat="1" ht="15">
      <c r="A119" s="131"/>
      <c r="B119" s="144" t="s">
        <v>381</v>
      </c>
      <c r="C119" s="145"/>
      <c r="D119" s="145"/>
      <c r="E119" s="145"/>
      <c r="F119" s="145"/>
      <c r="G119" s="145"/>
      <c r="H119" s="145"/>
      <c r="I119" s="145"/>
      <c r="J119" s="145"/>
      <c r="K119" s="146"/>
      <c r="L119" s="130"/>
    </row>
    <row r="120" spans="1:12" s="94" customFormat="1" ht="15">
      <c r="A120" s="131"/>
      <c r="B120" s="144" t="s">
        <v>382</v>
      </c>
      <c r="C120" s="145"/>
      <c r="D120" s="145"/>
      <c r="E120" s="145"/>
      <c r="F120" s="145"/>
      <c r="G120" s="145"/>
      <c r="H120" s="145"/>
      <c r="I120" s="145"/>
      <c r="J120" s="145"/>
      <c r="K120" s="146"/>
      <c r="L120" s="130"/>
    </row>
    <row r="121" spans="1:12" s="94" customFormat="1" ht="15">
      <c r="A121" s="131"/>
      <c r="B121" s="144" t="s">
        <v>383</v>
      </c>
      <c r="C121" s="145"/>
      <c r="D121" s="145"/>
      <c r="E121" s="145"/>
      <c r="F121" s="145"/>
      <c r="G121" s="145"/>
      <c r="H121" s="145"/>
      <c r="I121" s="145"/>
      <c r="J121" s="145"/>
      <c r="K121" s="146"/>
      <c r="L121" s="130"/>
    </row>
    <row r="122" spans="1:12" s="94" customFormat="1" ht="15">
      <c r="A122" s="131"/>
      <c r="B122" s="138"/>
      <c r="C122" s="139"/>
      <c r="D122" s="139"/>
      <c r="E122" s="139"/>
      <c r="F122" s="139"/>
      <c r="G122" s="139"/>
      <c r="H122" s="139"/>
      <c r="I122" s="139"/>
      <c r="J122" s="139"/>
      <c r="K122" s="140"/>
      <c r="L122" s="130"/>
    </row>
    <row r="123" spans="1:12" s="94" customFormat="1" ht="15">
      <c r="A123" s="131"/>
      <c r="B123" s="168" t="s">
        <v>384</v>
      </c>
      <c r="C123" s="169"/>
      <c r="D123" s="169"/>
      <c r="E123" s="169"/>
      <c r="F123" s="169"/>
      <c r="G123" s="169"/>
      <c r="H123" s="169"/>
      <c r="I123" s="169"/>
      <c r="J123" s="169"/>
      <c r="K123" s="170"/>
      <c r="L123" s="130"/>
    </row>
    <row r="124" spans="1:12" s="94" customFormat="1" ht="15">
      <c r="A124" s="131"/>
      <c r="B124" s="138"/>
      <c r="C124" s="139"/>
      <c r="D124" s="139"/>
      <c r="E124" s="139"/>
      <c r="F124" s="139"/>
      <c r="G124" s="139"/>
      <c r="H124" s="139"/>
      <c r="I124" s="139"/>
      <c r="J124" s="139"/>
      <c r="K124" s="140"/>
      <c r="L124" s="130"/>
    </row>
    <row r="125" spans="1:12" s="94" customFormat="1" ht="15">
      <c r="A125" s="131"/>
      <c r="B125" s="144" t="s">
        <v>385</v>
      </c>
      <c r="C125" s="145"/>
      <c r="D125" s="145"/>
      <c r="E125" s="145"/>
      <c r="F125" s="145"/>
      <c r="G125" s="145"/>
      <c r="H125" s="145"/>
      <c r="I125" s="145"/>
      <c r="J125" s="145"/>
      <c r="K125" s="146"/>
      <c r="L125" s="130"/>
    </row>
    <row r="126" spans="1:12" s="94" customFormat="1" ht="15">
      <c r="A126" s="131"/>
      <c r="B126" s="144" t="s">
        <v>386</v>
      </c>
      <c r="C126" s="145"/>
      <c r="D126" s="145"/>
      <c r="E126" s="145"/>
      <c r="F126" s="145"/>
      <c r="G126" s="145"/>
      <c r="H126" s="145"/>
      <c r="I126" s="145"/>
      <c r="J126" s="145"/>
      <c r="K126" s="146"/>
      <c r="L126" s="130"/>
    </row>
    <row r="127" spans="1:12" s="94" customFormat="1" ht="15">
      <c r="A127" s="131"/>
      <c r="B127" s="144" t="s">
        <v>387</v>
      </c>
      <c r="C127" s="145"/>
      <c r="D127" s="145"/>
      <c r="E127" s="145"/>
      <c r="F127" s="145"/>
      <c r="G127" s="145"/>
      <c r="H127" s="145"/>
      <c r="I127" s="145"/>
      <c r="J127" s="145"/>
      <c r="K127" s="146"/>
      <c r="L127" s="130"/>
    </row>
    <row r="128" spans="1:12" s="94" customFormat="1" ht="15">
      <c r="A128" s="131"/>
      <c r="B128" s="144" t="s">
        <v>388</v>
      </c>
      <c r="C128" s="145"/>
      <c r="D128" s="145"/>
      <c r="E128" s="145"/>
      <c r="F128" s="145"/>
      <c r="G128" s="145"/>
      <c r="H128" s="145"/>
      <c r="I128" s="145"/>
      <c r="J128" s="145"/>
      <c r="K128" s="146"/>
      <c r="L128" s="130"/>
    </row>
    <row r="129" spans="1:12" s="94" customFormat="1" ht="15">
      <c r="A129" s="131"/>
      <c r="B129" s="144" t="s">
        <v>389</v>
      </c>
      <c r="C129" s="145"/>
      <c r="D129" s="145"/>
      <c r="E129" s="145"/>
      <c r="F129" s="145"/>
      <c r="G129" s="145"/>
      <c r="H129" s="145"/>
      <c r="I129" s="145"/>
      <c r="J129" s="145"/>
      <c r="K129" s="146"/>
      <c r="L129" s="130"/>
    </row>
    <row r="130" spans="1:12" s="94" customFormat="1" ht="15">
      <c r="A130" s="131"/>
      <c r="B130" s="144" t="s">
        <v>390</v>
      </c>
      <c r="C130" s="145"/>
      <c r="D130" s="145"/>
      <c r="E130" s="145"/>
      <c r="F130" s="145"/>
      <c r="G130" s="145"/>
      <c r="H130" s="145"/>
      <c r="I130" s="145"/>
      <c r="J130" s="145"/>
      <c r="K130" s="146"/>
      <c r="L130" s="130"/>
    </row>
    <row r="131" spans="1:12" s="94" customFormat="1" ht="15">
      <c r="A131" s="131"/>
      <c r="B131" s="138"/>
      <c r="C131" s="139"/>
      <c r="D131" s="139"/>
      <c r="E131" s="139"/>
      <c r="F131" s="139"/>
      <c r="G131" s="139"/>
      <c r="H131" s="139"/>
      <c r="I131" s="139"/>
      <c r="J131" s="139"/>
      <c r="K131" s="140"/>
      <c r="L131" s="130"/>
    </row>
    <row r="132" spans="1:12" s="94" customFormat="1" ht="58.5" customHeight="1" thickBot="1">
      <c r="A132" s="131"/>
      <c r="B132" s="135" t="s">
        <v>391</v>
      </c>
      <c r="C132" s="136"/>
      <c r="D132" s="136"/>
      <c r="E132" s="136"/>
      <c r="F132" s="136"/>
      <c r="G132" s="136"/>
      <c r="H132" s="136"/>
      <c r="I132" s="136"/>
      <c r="J132" s="136"/>
      <c r="K132" s="137"/>
      <c r="L132" s="130"/>
    </row>
    <row r="133" spans="1:12" s="94" customFormat="1" ht="14.25" hidden="1">
      <c r="A133" s="131"/>
      <c r="L133" s="130"/>
    </row>
    <row r="134" spans="1:12" s="94" customFormat="1" ht="14.25" hidden="1">
      <c r="A134" s="131"/>
      <c r="L134" s="130"/>
    </row>
    <row r="135" spans="1:12" s="94" customFormat="1" ht="14.25" hidden="1">
      <c r="A135" s="131"/>
      <c r="L135" s="130"/>
    </row>
    <row r="136" spans="1:12" s="94" customFormat="1" ht="14.25" hidden="1">
      <c r="A136" s="131"/>
      <c r="L136" s="130"/>
    </row>
    <row r="137" spans="1:12" s="94" customFormat="1" ht="14.25" hidden="1">
      <c r="A137" s="131"/>
      <c r="L137" s="130"/>
    </row>
    <row r="138" spans="1:12" s="94" customFormat="1" ht="14.25" hidden="1">
      <c r="A138" s="131"/>
      <c r="L138" s="130"/>
    </row>
    <row r="139" spans="1:12" s="94" customFormat="1" ht="14.25" hidden="1">
      <c r="A139" s="131"/>
      <c r="L139" s="130"/>
    </row>
    <row r="140" spans="1:12" s="94" customFormat="1" ht="14.25" hidden="1">
      <c r="A140" s="131"/>
      <c r="L140" s="130"/>
    </row>
    <row r="141" spans="1:12" s="94" customFormat="1" ht="14.25" hidden="1">
      <c r="A141" s="131"/>
      <c r="L141" s="130"/>
    </row>
    <row r="142" spans="1:12" s="94" customFormat="1" ht="14.25" hidden="1">
      <c r="A142" s="131"/>
      <c r="L142" s="130"/>
    </row>
    <row r="143" spans="1:12" s="94" customFormat="1" ht="14.25" hidden="1">
      <c r="A143" s="131"/>
      <c r="L143" s="130"/>
    </row>
    <row r="144" spans="1:12" s="94" customFormat="1" ht="14.25" hidden="1">
      <c r="A144" s="131"/>
      <c r="L144" s="130"/>
    </row>
    <row r="145" spans="1:12" s="94" customFormat="1" ht="14.25" hidden="1">
      <c r="A145" s="131"/>
      <c r="L145" s="130"/>
    </row>
    <row r="146" spans="1:12" s="94" customFormat="1" ht="14.25" hidden="1">
      <c r="A146" s="131"/>
      <c r="L146" s="130"/>
    </row>
    <row r="147" spans="1:12" s="94" customFormat="1" ht="14.25" hidden="1">
      <c r="A147" s="131"/>
      <c r="L147" s="130"/>
    </row>
    <row r="148" spans="1:12" s="94" customFormat="1" ht="14.25" hidden="1">
      <c r="A148" s="131"/>
      <c r="L148" s="130"/>
    </row>
    <row r="149" spans="1:12" s="94" customFormat="1" ht="14.25" hidden="1">
      <c r="A149" s="131"/>
      <c r="L149" s="130"/>
    </row>
    <row r="150" spans="1:12" s="94" customFormat="1" ht="14.25" hidden="1">
      <c r="A150" s="131"/>
      <c r="L150" s="130"/>
    </row>
    <row r="151" spans="1:12" s="94" customFormat="1" ht="14.25" hidden="1">
      <c r="A151" s="131"/>
      <c r="L151" s="130"/>
    </row>
    <row r="152" spans="1:12" s="94" customFormat="1" ht="14.25" hidden="1">
      <c r="A152" s="131"/>
      <c r="L152" s="130"/>
    </row>
    <row r="153" spans="1:12" s="94" customFormat="1" ht="14.25" hidden="1">
      <c r="A153" s="131"/>
      <c r="L153" s="130"/>
    </row>
    <row r="154" spans="1:12" s="94" customFormat="1" ht="14.25" hidden="1">
      <c r="A154" s="131"/>
      <c r="L154" s="130"/>
    </row>
    <row r="155" spans="1:12" s="94" customFormat="1" ht="14.25" hidden="1">
      <c r="A155" s="131"/>
      <c r="L155" s="130"/>
    </row>
    <row r="156" spans="1:12" s="94" customFormat="1" ht="14.25" hidden="1">
      <c r="A156" s="131"/>
      <c r="L156" s="130"/>
    </row>
    <row r="157" spans="1:12" s="94" customFormat="1" ht="14.25" hidden="1">
      <c r="A157" s="131"/>
      <c r="L157" s="130"/>
    </row>
    <row r="158" spans="1:12" s="94" customFormat="1" ht="14.25" hidden="1">
      <c r="A158" s="131"/>
      <c r="L158" s="130"/>
    </row>
    <row r="159" spans="1:12" s="94" customFormat="1" ht="14.25" hidden="1">
      <c r="A159" s="131"/>
      <c r="L159" s="130"/>
    </row>
    <row r="160" spans="1:12" s="94" customFormat="1" ht="14.25" hidden="1">
      <c r="A160" s="131"/>
      <c r="L160" s="130"/>
    </row>
    <row r="161" spans="1:12" s="94" customFormat="1" ht="14.25" hidden="1">
      <c r="A161" s="131"/>
      <c r="L161" s="130"/>
    </row>
    <row r="162" spans="1:12" s="94" customFormat="1" ht="14.25" hidden="1">
      <c r="A162" s="131"/>
      <c r="L162" s="130"/>
    </row>
    <row r="163" spans="1:12" s="94" customFormat="1" ht="14.25" hidden="1">
      <c r="A163" s="131"/>
      <c r="L163" s="130"/>
    </row>
    <row r="164" spans="1:12" s="94" customFormat="1" ht="14.25" hidden="1">
      <c r="A164" s="131"/>
      <c r="L164" s="130"/>
    </row>
    <row r="165" spans="1:12" s="94" customFormat="1" ht="14.25" hidden="1">
      <c r="A165" s="131"/>
      <c r="L165" s="130"/>
    </row>
    <row r="166" spans="1:12" s="94" customFormat="1" ht="14.25" hidden="1">
      <c r="A166" s="131"/>
      <c r="L166" s="130"/>
    </row>
    <row r="167" spans="1:12" s="94" customFormat="1" ht="14.25" hidden="1">
      <c r="A167" s="131"/>
      <c r="L167" s="130"/>
    </row>
    <row r="168" spans="1:12" s="94" customFormat="1" ht="14.25" hidden="1">
      <c r="A168" s="131"/>
      <c r="L168" s="130"/>
    </row>
    <row r="169" spans="1:12" s="94" customFormat="1" ht="14.25" hidden="1">
      <c r="A169" s="131"/>
      <c r="L169" s="130"/>
    </row>
    <row r="170" spans="1:12" s="94" customFormat="1" ht="14.25" hidden="1">
      <c r="A170" s="131"/>
      <c r="L170" s="130"/>
    </row>
    <row r="171" spans="1:12" s="94" customFormat="1" ht="14.25" hidden="1">
      <c r="A171" s="131"/>
      <c r="L171" s="130"/>
    </row>
    <row r="172" spans="1:12" s="94" customFormat="1" ht="14.25" hidden="1">
      <c r="A172" s="131"/>
      <c r="L172" s="130"/>
    </row>
    <row r="173" spans="1:12" s="94" customFormat="1" ht="14.25" hidden="1">
      <c r="A173" s="131"/>
      <c r="L173" s="130"/>
    </row>
    <row r="174" spans="1:12" s="94" customFormat="1" ht="14.25" hidden="1">
      <c r="A174" s="131"/>
      <c r="L174" s="130"/>
    </row>
    <row r="175" spans="1:12" s="94" customFormat="1" ht="14.25" hidden="1">
      <c r="A175" s="131"/>
      <c r="L175" s="130"/>
    </row>
    <row r="176" spans="1:12" s="94" customFormat="1" ht="14.25" hidden="1">
      <c r="A176" s="131"/>
      <c r="L176" s="130"/>
    </row>
    <row r="177" spans="1:12" s="94" customFormat="1" ht="14.25" hidden="1">
      <c r="A177" s="131"/>
      <c r="L177" s="130"/>
    </row>
    <row r="178" spans="1:12" s="94" customFormat="1" ht="14.25" hidden="1">
      <c r="A178" s="131"/>
      <c r="L178" s="130"/>
    </row>
    <row r="179" spans="1:12" s="94" customFormat="1" ht="14.25" hidden="1">
      <c r="A179" s="131"/>
      <c r="L179" s="130"/>
    </row>
    <row r="180" spans="1:12" s="94" customFormat="1" ht="14.25" hidden="1">
      <c r="A180" s="131"/>
      <c r="L180" s="130"/>
    </row>
    <row r="181" spans="1:12" s="94" customFormat="1" ht="14.25" hidden="1">
      <c r="A181" s="131"/>
      <c r="L181" s="130"/>
    </row>
    <row r="182" spans="1:12" s="94" customFormat="1" ht="14.25" hidden="1">
      <c r="A182" s="131"/>
      <c r="L182" s="130"/>
    </row>
    <row r="183" spans="1:12" s="94" customFormat="1" ht="14.25" hidden="1">
      <c r="A183" s="131"/>
      <c r="L183" s="130"/>
    </row>
    <row r="184" spans="1:12" s="94" customFormat="1" ht="14.25" hidden="1">
      <c r="A184" s="131"/>
      <c r="L184" s="130"/>
    </row>
    <row r="185" spans="1:12" s="94" customFormat="1" ht="14.25" hidden="1">
      <c r="A185" s="131"/>
      <c r="L185" s="130"/>
    </row>
    <row r="186" spans="1:12" s="94" customFormat="1" ht="14.25" hidden="1">
      <c r="A186" s="131"/>
      <c r="L186" s="130"/>
    </row>
    <row r="187" spans="1:12" s="94" customFormat="1" ht="14.25" hidden="1">
      <c r="A187" s="131"/>
      <c r="L187" s="130"/>
    </row>
    <row r="188" spans="1:12" s="94" customFormat="1" ht="14.25" hidden="1">
      <c r="A188" s="131"/>
      <c r="L188" s="130"/>
    </row>
    <row r="189" spans="1:12" s="94" customFormat="1" ht="14.25" hidden="1">
      <c r="A189" s="131"/>
      <c r="L189" s="130"/>
    </row>
    <row r="190" spans="1:12" s="94" customFormat="1" ht="14.25" hidden="1">
      <c r="A190" s="131"/>
      <c r="L190" s="130"/>
    </row>
    <row r="191" spans="1:12" s="94" customFormat="1" ht="14.25" hidden="1">
      <c r="A191" s="131"/>
      <c r="L191" s="130"/>
    </row>
    <row r="192" spans="1:12" s="94" customFormat="1" ht="14.25" hidden="1">
      <c r="A192" s="131"/>
      <c r="L192" s="130"/>
    </row>
    <row r="193" spans="1:12" s="94" customFormat="1" ht="14.25" hidden="1">
      <c r="A193" s="131"/>
      <c r="L193" s="130"/>
    </row>
    <row r="194" spans="1:12" s="94" customFormat="1" ht="14.25" hidden="1">
      <c r="A194" s="131"/>
      <c r="L194" s="130"/>
    </row>
    <row r="195" spans="1:12" s="94" customFormat="1" ht="14.25" hidden="1">
      <c r="A195" s="131"/>
      <c r="L195" s="130"/>
    </row>
    <row r="196" spans="1:12" s="94" customFormat="1" ht="14.25" hidden="1">
      <c r="A196" s="131"/>
      <c r="L196" s="130"/>
    </row>
    <row r="197" spans="1:12" s="94" customFormat="1" ht="14.25" hidden="1">
      <c r="A197" s="131"/>
      <c r="L197" s="130"/>
    </row>
    <row r="198" spans="1:12" s="94" customFormat="1" ht="14.25" hidden="1">
      <c r="A198" s="131"/>
      <c r="L198" s="130"/>
    </row>
    <row r="199" spans="1:12" s="94" customFormat="1" ht="14.25" hidden="1">
      <c r="A199" s="131"/>
      <c r="L199" s="130"/>
    </row>
    <row r="200" spans="1:12" s="94" customFormat="1" ht="14.25" hidden="1">
      <c r="A200" s="131"/>
      <c r="L200" s="130"/>
    </row>
    <row r="201" spans="1:12" s="94" customFormat="1" ht="14.25" hidden="1">
      <c r="A201" s="131"/>
      <c r="L201" s="130"/>
    </row>
    <row r="202" spans="1:12" s="94" customFormat="1" ht="14.25" hidden="1">
      <c r="A202" s="131"/>
      <c r="L202" s="130"/>
    </row>
    <row r="203" spans="1:12" s="94" customFormat="1" ht="14.25" hidden="1">
      <c r="A203" s="131"/>
      <c r="L203" s="130"/>
    </row>
    <row r="204" spans="1:12" s="94" customFormat="1" ht="14.25" hidden="1">
      <c r="A204" s="131"/>
      <c r="L204" s="130"/>
    </row>
    <row r="205" spans="1:12" s="94" customFormat="1" ht="14.25" hidden="1">
      <c r="A205" s="131"/>
      <c r="L205" s="130"/>
    </row>
    <row r="206" spans="1:12" s="94" customFormat="1" ht="14.25" hidden="1">
      <c r="A206" s="131"/>
      <c r="L206" s="130"/>
    </row>
    <row r="207" spans="1:12" s="94" customFormat="1" ht="14.25" hidden="1">
      <c r="A207" s="131"/>
      <c r="L207" s="130"/>
    </row>
    <row r="208" spans="1:12" s="94" customFormat="1" ht="14.25" hidden="1">
      <c r="A208" s="131"/>
      <c r="L208" s="130"/>
    </row>
    <row r="209" spans="1:12" s="94" customFormat="1" ht="14.25" hidden="1">
      <c r="A209" s="131"/>
      <c r="L209" s="130"/>
    </row>
    <row r="210" spans="1:12" s="94" customFormat="1" ht="14.25" hidden="1">
      <c r="A210" s="131"/>
      <c r="L210" s="130"/>
    </row>
    <row r="211" spans="1:12" s="94" customFormat="1" ht="14.25" hidden="1">
      <c r="A211" s="131"/>
      <c r="L211" s="130"/>
    </row>
    <row r="212" spans="1:12" s="94" customFormat="1" ht="14.25" hidden="1">
      <c r="A212" s="131"/>
      <c r="L212" s="130"/>
    </row>
    <row r="213" spans="1:12" s="94" customFormat="1" ht="14.25" hidden="1">
      <c r="A213" s="131"/>
      <c r="L213" s="130"/>
    </row>
    <row r="214" spans="1:12" s="94" customFormat="1" ht="14.25" hidden="1">
      <c r="A214" s="131"/>
      <c r="L214" s="130"/>
    </row>
    <row r="215" spans="1:12" s="94" customFormat="1" ht="14.25" hidden="1">
      <c r="A215" s="131"/>
      <c r="L215" s="130"/>
    </row>
    <row r="216" spans="1:12" s="94" customFormat="1" ht="14.25" hidden="1">
      <c r="A216" s="131"/>
      <c r="L216" s="130"/>
    </row>
    <row r="217" spans="1:12" s="94" customFormat="1" ht="14.25" hidden="1">
      <c r="A217" s="131"/>
      <c r="L217" s="130"/>
    </row>
    <row r="218" spans="1:12" s="94" customFormat="1" ht="14.25" hidden="1">
      <c r="A218" s="131"/>
      <c r="L218" s="130"/>
    </row>
    <row r="219" spans="1:12" s="94" customFormat="1" ht="14.25" hidden="1">
      <c r="A219" s="131"/>
      <c r="L219" s="130"/>
    </row>
    <row r="220" spans="1:12" s="94" customFormat="1" ht="14.25" hidden="1">
      <c r="A220" s="131"/>
      <c r="L220" s="130"/>
    </row>
    <row r="221" spans="1:12" s="94" customFormat="1" ht="14.25" hidden="1">
      <c r="A221" s="131"/>
      <c r="L221" s="130"/>
    </row>
    <row r="222" spans="1:12" s="94" customFormat="1" ht="14.25" hidden="1">
      <c r="A222" s="131"/>
      <c r="L222" s="130"/>
    </row>
    <row r="223" spans="1:12" s="94" customFormat="1" ht="14.25" hidden="1">
      <c r="A223" s="131"/>
      <c r="L223" s="130"/>
    </row>
    <row r="224" spans="1:12" s="94" customFormat="1" ht="14.25" hidden="1">
      <c r="A224" s="131"/>
      <c r="L224" s="130"/>
    </row>
    <row r="225" spans="1:12" s="94" customFormat="1" ht="14.25" hidden="1">
      <c r="A225" s="131"/>
      <c r="L225" s="130"/>
    </row>
    <row r="226" spans="1:12" s="94" customFormat="1" ht="14.25" hidden="1">
      <c r="A226" s="131"/>
      <c r="L226" s="130"/>
    </row>
    <row r="227" spans="1:12" s="94" customFormat="1" ht="14.25" hidden="1">
      <c r="A227" s="131"/>
      <c r="L227" s="130"/>
    </row>
    <row r="228" spans="1:12" s="94" customFormat="1" ht="14.25" hidden="1">
      <c r="A228" s="131"/>
      <c r="L228" s="130"/>
    </row>
    <row r="229" spans="1:12" s="94" customFormat="1" ht="14.25" hidden="1">
      <c r="A229" s="131"/>
      <c r="L229" s="130"/>
    </row>
    <row r="230" spans="1:12" s="94" customFormat="1" ht="14.25" hidden="1">
      <c r="A230" s="131"/>
      <c r="L230" s="130"/>
    </row>
    <row r="231" spans="1:12" s="94" customFormat="1" ht="14.25" hidden="1">
      <c r="A231" s="131"/>
      <c r="L231" s="130"/>
    </row>
    <row r="232" spans="1:12" s="94" customFormat="1" ht="14.25" hidden="1">
      <c r="A232" s="131"/>
      <c r="L232" s="130"/>
    </row>
    <row r="233" spans="1:12" s="94" customFormat="1" ht="14.25" hidden="1">
      <c r="A233" s="131"/>
      <c r="L233" s="130"/>
    </row>
    <row r="234" spans="1:12" s="94" customFormat="1" ht="14.25" hidden="1">
      <c r="A234" s="131"/>
      <c r="L234" s="130"/>
    </row>
    <row r="235" spans="1:12" s="94" customFormat="1" ht="14.25" hidden="1">
      <c r="A235" s="131"/>
      <c r="L235" s="130"/>
    </row>
    <row r="236" spans="1:12" s="94" customFormat="1" ht="14.25" hidden="1">
      <c r="A236" s="131"/>
      <c r="L236" s="130"/>
    </row>
    <row r="237" spans="1:12" s="94" customFormat="1" ht="14.25" hidden="1">
      <c r="A237" s="131"/>
      <c r="L237" s="130"/>
    </row>
    <row r="238" spans="1:12" s="94" customFormat="1" ht="14.25" hidden="1">
      <c r="A238" s="131"/>
      <c r="L238" s="130"/>
    </row>
    <row r="239" spans="1:12" s="94" customFormat="1" ht="14.25" hidden="1">
      <c r="A239" s="131"/>
      <c r="L239" s="130"/>
    </row>
    <row r="240" spans="1:12" s="94" customFormat="1" ht="14.25" hidden="1">
      <c r="A240" s="131"/>
      <c r="L240" s="130"/>
    </row>
    <row r="241" spans="1:12" s="94" customFormat="1" ht="14.25" hidden="1">
      <c r="A241" s="131"/>
      <c r="L241" s="130"/>
    </row>
    <row r="242" spans="1:12" s="94" customFormat="1" ht="14.25" hidden="1">
      <c r="A242" s="131"/>
      <c r="L242" s="130"/>
    </row>
    <row r="243" spans="1:12" s="94" customFormat="1" ht="14.25" hidden="1">
      <c r="A243" s="131"/>
      <c r="L243" s="130"/>
    </row>
    <row r="244" spans="1:12" s="94" customFormat="1" ht="14.25" hidden="1">
      <c r="A244" s="131"/>
      <c r="L244" s="130"/>
    </row>
    <row r="245" spans="1:12" s="94" customFormat="1" ht="14.25" hidden="1">
      <c r="A245" s="131"/>
      <c r="L245" s="130"/>
    </row>
    <row r="246" spans="1:12" s="94" customFormat="1" ht="14.25" hidden="1">
      <c r="A246" s="131"/>
      <c r="L246" s="130"/>
    </row>
    <row r="247" spans="1:12" s="94" customFormat="1" ht="14.25" hidden="1">
      <c r="A247" s="131"/>
      <c r="L247" s="130"/>
    </row>
    <row r="248" spans="1:12" s="94" customFormat="1" ht="14.25" hidden="1">
      <c r="A248" s="131"/>
      <c r="L248" s="130"/>
    </row>
    <row r="249" spans="1:12" s="94" customFormat="1" ht="14.25" hidden="1">
      <c r="A249" s="131"/>
      <c r="L249" s="130"/>
    </row>
    <row r="250" spans="1:12" s="94" customFormat="1" ht="14.25" hidden="1">
      <c r="A250" s="131"/>
      <c r="L250" s="130"/>
    </row>
    <row r="251" spans="1:12" s="94" customFormat="1" ht="14.25" hidden="1">
      <c r="A251" s="131"/>
      <c r="L251" s="130"/>
    </row>
    <row r="252" spans="1:12" s="94" customFormat="1" ht="14.25" hidden="1">
      <c r="A252" s="131"/>
      <c r="L252" s="130"/>
    </row>
    <row r="253" spans="1:12" s="94" customFormat="1" ht="14.25" hidden="1">
      <c r="A253" s="131"/>
      <c r="L253" s="130"/>
    </row>
    <row r="254" spans="1:12" s="94" customFormat="1" ht="14.25" hidden="1">
      <c r="A254" s="131"/>
      <c r="L254" s="130"/>
    </row>
    <row r="255" spans="1:12" s="94" customFormat="1" ht="14.25" hidden="1">
      <c r="A255" s="131"/>
      <c r="L255" s="130"/>
    </row>
    <row r="256" spans="1:12" s="94" customFormat="1" ht="14.25" hidden="1">
      <c r="A256" s="131"/>
      <c r="L256" s="130"/>
    </row>
    <row r="257" spans="1:12" s="94" customFormat="1" ht="14.25" hidden="1">
      <c r="A257" s="131"/>
      <c r="L257" s="130"/>
    </row>
    <row r="258" spans="1:12" s="94" customFormat="1" ht="14.25" hidden="1">
      <c r="A258" s="131"/>
      <c r="L258" s="130"/>
    </row>
    <row r="259" spans="1:12" s="94" customFormat="1" ht="14.25" hidden="1">
      <c r="A259" s="131"/>
      <c r="L259" s="130"/>
    </row>
    <row r="260" spans="1:12" s="94" customFormat="1" ht="14.25" hidden="1">
      <c r="A260" s="131"/>
      <c r="L260" s="130"/>
    </row>
    <row r="261" spans="1:12" s="94" customFormat="1" ht="14.25" hidden="1">
      <c r="A261" s="131"/>
      <c r="L261" s="130"/>
    </row>
    <row r="262" spans="1:12" s="94" customFormat="1" ht="14.25" hidden="1">
      <c r="A262" s="131"/>
      <c r="L262" s="130"/>
    </row>
    <row r="263" spans="1:12" s="94" customFormat="1" ht="14.25" hidden="1">
      <c r="A263" s="131"/>
      <c r="L263" s="130"/>
    </row>
    <row r="264" spans="1:12" s="94" customFormat="1" ht="14.25" hidden="1">
      <c r="A264" s="131"/>
      <c r="L264" s="130"/>
    </row>
    <row r="265" spans="1:12" s="94" customFormat="1" ht="14.25" hidden="1">
      <c r="A265" s="131"/>
      <c r="L265" s="130"/>
    </row>
    <row r="266" spans="1:12" s="94" customFormat="1" ht="14.25" hidden="1">
      <c r="A266" s="131"/>
      <c r="L266" s="130"/>
    </row>
    <row r="267" spans="1:12" s="94" customFormat="1" ht="14.25" hidden="1">
      <c r="A267" s="131"/>
      <c r="L267" s="130"/>
    </row>
    <row r="268" spans="1:12" s="94" customFormat="1" ht="14.25" hidden="1">
      <c r="A268" s="131"/>
      <c r="L268" s="130"/>
    </row>
    <row r="269" spans="1:12" s="94" customFormat="1" ht="14.25" hidden="1">
      <c r="A269" s="131"/>
      <c r="L269" s="130"/>
    </row>
    <row r="270" spans="1:12" s="94" customFormat="1" ht="14.25" hidden="1">
      <c r="A270" s="131"/>
      <c r="L270" s="130"/>
    </row>
    <row r="271" spans="1:12" s="94" customFormat="1" ht="14.25" hidden="1">
      <c r="A271" s="131"/>
      <c r="L271" s="130"/>
    </row>
    <row r="272" spans="1:12" s="94" customFormat="1" ht="14.25" hidden="1">
      <c r="A272" s="131"/>
      <c r="L272" s="130"/>
    </row>
    <row r="273" spans="1:12" s="94" customFormat="1" ht="14.25" hidden="1">
      <c r="A273" s="131"/>
      <c r="L273" s="130"/>
    </row>
    <row r="274" spans="1:12" s="94" customFormat="1" ht="14.25" hidden="1">
      <c r="A274" s="131"/>
      <c r="L274" s="130"/>
    </row>
    <row r="275" spans="1:12" s="94" customFormat="1" ht="14.25" hidden="1">
      <c r="A275" s="131"/>
      <c r="L275" s="130"/>
    </row>
    <row r="276" spans="1:12" s="94" customFormat="1" ht="14.25" hidden="1">
      <c r="A276" s="131"/>
      <c r="L276" s="130"/>
    </row>
    <row r="277" spans="1:12" s="94" customFormat="1" ht="14.25" hidden="1">
      <c r="A277" s="131"/>
      <c r="L277" s="130"/>
    </row>
    <row r="278" spans="1:12" s="94" customFormat="1" ht="14.25" hidden="1">
      <c r="A278" s="131"/>
      <c r="L278" s="130"/>
    </row>
    <row r="279" spans="1:12" s="94" customFormat="1" ht="14.25" hidden="1">
      <c r="A279" s="131"/>
      <c r="L279" s="130"/>
    </row>
    <row r="280" spans="1:12" s="94" customFormat="1" ht="14.25" hidden="1">
      <c r="A280" s="131"/>
      <c r="L280" s="130"/>
    </row>
    <row r="281" spans="1:12" s="94" customFormat="1" ht="14.25" hidden="1">
      <c r="A281" s="131"/>
      <c r="L281" s="130"/>
    </row>
    <row r="282" spans="1:12" s="94" customFormat="1" ht="14.25" hidden="1">
      <c r="A282" s="131"/>
      <c r="L282" s="130"/>
    </row>
    <row r="283" spans="1:12" s="94" customFormat="1" ht="14.25" hidden="1">
      <c r="A283" s="131"/>
      <c r="L283" s="130"/>
    </row>
    <row r="284" spans="1:12" s="94" customFormat="1" ht="14.25" hidden="1">
      <c r="A284" s="131"/>
      <c r="L284" s="130"/>
    </row>
    <row r="285" spans="1:12" s="94" customFormat="1" ht="14.25" hidden="1">
      <c r="A285" s="131"/>
      <c r="L285" s="130"/>
    </row>
    <row r="286" spans="1:12" s="94" customFormat="1" ht="14.25" hidden="1">
      <c r="A286" s="131"/>
      <c r="L286" s="130"/>
    </row>
    <row r="287" spans="1:12" s="94" customFormat="1" ht="14.25" hidden="1">
      <c r="A287" s="131"/>
      <c r="L287" s="130"/>
    </row>
    <row r="288" spans="1:12" s="94" customFormat="1" ht="14.25" hidden="1">
      <c r="A288" s="131"/>
      <c r="L288" s="130"/>
    </row>
    <row r="289" spans="1:12" s="94" customFormat="1" ht="14.25" hidden="1">
      <c r="A289" s="131"/>
      <c r="L289" s="130"/>
    </row>
    <row r="290" spans="1:12" s="94" customFormat="1" ht="14.25" hidden="1">
      <c r="A290" s="131"/>
      <c r="L290" s="130"/>
    </row>
    <row r="291" spans="1:12" s="94" customFormat="1" ht="14.25" hidden="1">
      <c r="A291" s="131"/>
      <c r="L291" s="130"/>
    </row>
    <row r="292" spans="1:12" s="94" customFormat="1" ht="14.25" hidden="1">
      <c r="A292" s="131"/>
      <c r="L292" s="130"/>
    </row>
    <row r="293" spans="1:12" s="94" customFormat="1" ht="14.25" hidden="1">
      <c r="A293" s="131"/>
      <c r="L293" s="130"/>
    </row>
    <row r="294" spans="1:12" s="94" customFormat="1" ht="14.25" hidden="1">
      <c r="A294" s="131"/>
      <c r="L294" s="130"/>
    </row>
    <row r="295" spans="1:12" s="94" customFormat="1" ht="14.25" hidden="1">
      <c r="A295" s="131"/>
      <c r="L295" s="130"/>
    </row>
    <row r="296" spans="1:12" s="94" customFormat="1" ht="14.25" hidden="1">
      <c r="A296" s="131"/>
      <c r="L296" s="130"/>
    </row>
    <row r="297" spans="1:12" s="94" customFormat="1" ht="14.25" hidden="1">
      <c r="A297" s="131"/>
      <c r="L297" s="130"/>
    </row>
    <row r="298" spans="1:12" s="94" customFormat="1" ht="14.25" hidden="1">
      <c r="A298" s="131"/>
      <c r="L298" s="130"/>
    </row>
    <row r="299" spans="1:12" s="94" customFormat="1" ht="14.25" hidden="1">
      <c r="A299" s="131"/>
      <c r="L299" s="130"/>
    </row>
    <row r="300" spans="1:12" s="94" customFormat="1" ht="14.25" hidden="1">
      <c r="A300" s="131"/>
      <c r="L300" s="130"/>
    </row>
    <row r="301" spans="1:12" s="94" customFormat="1" ht="14.25" hidden="1">
      <c r="A301" s="131"/>
      <c r="L301" s="130"/>
    </row>
    <row r="302" spans="1:12" s="94" customFormat="1" ht="14.25" hidden="1">
      <c r="A302" s="131"/>
      <c r="L302" s="130"/>
    </row>
    <row r="303" spans="1:12" s="94" customFormat="1" ht="14.25" hidden="1">
      <c r="A303" s="131"/>
      <c r="L303" s="130"/>
    </row>
    <row r="304" spans="1:12" s="94" customFormat="1" ht="14.25" hidden="1">
      <c r="A304" s="131"/>
      <c r="L304" s="130"/>
    </row>
    <row r="305" spans="1:12" s="94" customFormat="1" ht="14.25" hidden="1">
      <c r="A305" s="131"/>
      <c r="L305" s="130"/>
    </row>
    <row r="306" spans="1:12" s="94" customFormat="1" ht="14.25" hidden="1">
      <c r="A306" s="131"/>
      <c r="L306" s="130"/>
    </row>
    <row r="307" spans="1:12" s="94" customFormat="1" ht="14.25" hidden="1">
      <c r="A307" s="131"/>
      <c r="L307" s="130"/>
    </row>
    <row r="308" spans="1:12" s="94" customFormat="1" ht="14.25" hidden="1">
      <c r="A308" s="131"/>
      <c r="L308" s="130"/>
    </row>
    <row r="309" spans="1:12" s="94" customFormat="1" ht="14.25" hidden="1">
      <c r="A309" s="131"/>
      <c r="L309" s="130"/>
    </row>
    <row r="310" spans="1:12" s="94" customFormat="1" ht="14.25" hidden="1">
      <c r="A310" s="131"/>
      <c r="L310" s="130"/>
    </row>
    <row r="311" spans="1:12" s="94" customFormat="1" ht="14.25" hidden="1">
      <c r="A311" s="131"/>
      <c r="L311" s="130"/>
    </row>
    <row r="312" spans="1:12" s="94" customFormat="1" ht="14.25" hidden="1">
      <c r="A312" s="131"/>
      <c r="L312" s="130"/>
    </row>
    <row r="313" spans="1:12" s="94" customFormat="1" ht="14.25" hidden="1">
      <c r="A313" s="131"/>
      <c r="L313" s="130"/>
    </row>
    <row r="314" spans="1:12" s="94" customFormat="1" ht="14.25" hidden="1">
      <c r="A314" s="131"/>
      <c r="L314" s="130"/>
    </row>
    <row r="315" spans="1:12" s="94" customFormat="1" ht="14.25" hidden="1">
      <c r="A315" s="131"/>
      <c r="L315" s="130"/>
    </row>
    <row r="316" spans="1:12" s="94" customFormat="1" ht="14.25" hidden="1">
      <c r="A316" s="131"/>
      <c r="L316" s="130"/>
    </row>
    <row r="317" spans="1:12" s="94" customFormat="1" ht="14.25" hidden="1">
      <c r="A317" s="131"/>
      <c r="L317" s="130"/>
    </row>
    <row r="318" spans="1:12" s="94" customFormat="1" ht="14.25" hidden="1">
      <c r="A318" s="131"/>
      <c r="L318" s="130"/>
    </row>
    <row r="319" spans="1:12" s="94" customFormat="1" ht="14.25" hidden="1">
      <c r="A319" s="131"/>
      <c r="L319" s="130"/>
    </row>
    <row r="320" spans="1:12" s="94" customFormat="1" ht="14.25" hidden="1">
      <c r="A320" s="131"/>
      <c r="L320" s="130"/>
    </row>
    <row r="321" spans="1:12" s="94" customFormat="1" ht="14.25" hidden="1">
      <c r="A321" s="131"/>
      <c r="L321" s="130"/>
    </row>
    <row r="322" spans="1:12" s="94" customFormat="1" ht="14.25" hidden="1">
      <c r="A322" s="131"/>
      <c r="L322" s="130"/>
    </row>
    <row r="323" spans="1:12" s="94" customFormat="1" ht="14.25" hidden="1">
      <c r="A323" s="131"/>
      <c r="L323" s="130"/>
    </row>
    <row r="324" spans="1:12" s="94" customFormat="1" ht="14.25" hidden="1">
      <c r="A324" s="131"/>
      <c r="L324" s="130"/>
    </row>
    <row r="325" spans="1:12" s="94" customFormat="1" ht="14.25" hidden="1">
      <c r="A325" s="131"/>
      <c r="L325" s="130"/>
    </row>
    <row r="326" spans="1:12" s="94" customFormat="1" ht="14.25" hidden="1">
      <c r="A326" s="131"/>
      <c r="L326" s="130"/>
    </row>
    <row r="327" spans="1:12" s="94" customFormat="1" ht="14.25" hidden="1">
      <c r="A327" s="131"/>
      <c r="L327" s="130"/>
    </row>
    <row r="328" spans="1:12" s="94" customFormat="1" ht="14.25" hidden="1">
      <c r="A328" s="131"/>
      <c r="L328" s="130"/>
    </row>
    <row r="329" spans="1:12" s="94" customFormat="1" ht="14.25" hidden="1">
      <c r="A329" s="131"/>
      <c r="L329" s="130"/>
    </row>
    <row r="330" spans="1:12" s="94" customFormat="1" ht="14.25" hidden="1">
      <c r="A330" s="131"/>
      <c r="L330" s="130"/>
    </row>
    <row r="331" spans="1:12" s="94" customFormat="1" ht="14.25" hidden="1">
      <c r="A331" s="131"/>
      <c r="L331" s="130"/>
    </row>
    <row r="332" spans="1:12" s="94" customFormat="1" ht="14.25" hidden="1">
      <c r="A332" s="131"/>
      <c r="L332" s="130"/>
    </row>
    <row r="333" spans="1:12" s="94" customFormat="1" ht="14.25" hidden="1">
      <c r="A333" s="131"/>
      <c r="L333" s="130"/>
    </row>
    <row r="334" spans="1:12" s="94" customFormat="1" ht="14.25" hidden="1">
      <c r="A334" s="131"/>
      <c r="L334" s="130"/>
    </row>
    <row r="335" spans="1:12" s="94" customFormat="1" ht="14.25" hidden="1">
      <c r="A335" s="131"/>
      <c r="L335" s="130"/>
    </row>
    <row r="336" spans="1:12" s="94" customFormat="1" ht="14.25" hidden="1">
      <c r="A336" s="131"/>
      <c r="L336" s="130"/>
    </row>
    <row r="337" spans="1:12" s="94" customFormat="1" ht="14.25" hidden="1">
      <c r="A337" s="131"/>
      <c r="L337" s="130"/>
    </row>
    <row r="338" spans="1:12" s="94" customFormat="1" ht="14.25" hidden="1">
      <c r="A338" s="131"/>
      <c r="L338" s="130"/>
    </row>
    <row r="339" spans="1:12" s="94" customFormat="1" ht="14.25" hidden="1">
      <c r="A339" s="131"/>
      <c r="L339" s="130"/>
    </row>
    <row r="340" spans="1:12" s="94" customFormat="1" ht="14.25" hidden="1">
      <c r="A340" s="131"/>
      <c r="L340" s="130"/>
    </row>
    <row r="341" spans="1:12" s="94" customFormat="1" ht="14.25" hidden="1">
      <c r="A341" s="131"/>
      <c r="L341" s="130"/>
    </row>
    <row r="342" spans="1:12" s="94" customFormat="1" ht="14.25" hidden="1">
      <c r="A342" s="131"/>
      <c r="L342" s="130"/>
    </row>
    <row r="343" spans="1:12" s="94" customFormat="1" ht="14.25" hidden="1">
      <c r="A343" s="131"/>
      <c r="L343" s="130"/>
    </row>
    <row r="344" spans="1:12" s="94" customFormat="1" ht="14.25" hidden="1">
      <c r="A344" s="131"/>
      <c r="L344" s="130"/>
    </row>
    <row r="345" spans="1:12" s="94" customFormat="1" ht="14.25" hidden="1">
      <c r="A345" s="131"/>
      <c r="L345" s="130"/>
    </row>
    <row r="346" spans="1:12" s="94" customFormat="1" ht="14.25" hidden="1">
      <c r="A346" s="131"/>
      <c r="L346" s="130"/>
    </row>
    <row r="347" spans="1:12" s="94" customFormat="1" ht="14.25" hidden="1">
      <c r="A347" s="131"/>
      <c r="L347" s="130"/>
    </row>
    <row r="348" spans="1:12" s="94" customFormat="1" ht="14.25" hidden="1">
      <c r="A348" s="131"/>
      <c r="L348" s="130"/>
    </row>
    <row r="349" spans="1:12" s="94" customFormat="1" ht="14.25" hidden="1">
      <c r="A349" s="131"/>
      <c r="L349" s="130"/>
    </row>
    <row r="350" spans="1:12" s="94" customFormat="1" ht="14.25" hidden="1">
      <c r="A350" s="131"/>
      <c r="L350" s="130"/>
    </row>
    <row r="351" spans="1:12" s="94" customFormat="1" ht="14.25" hidden="1">
      <c r="A351" s="131"/>
      <c r="L351" s="130"/>
    </row>
    <row r="352" spans="1:12" s="94" customFormat="1" ht="14.25" hidden="1">
      <c r="A352" s="131"/>
      <c r="L352" s="130"/>
    </row>
    <row r="353" spans="1:12" s="94" customFormat="1" ht="14.25" hidden="1">
      <c r="A353" s="131"/>
      <c r="L353" s="130"/>
    </row>
    <row r="354" spans="1:12" s="94" customFormat="1" ht="14.25" hidden="1">
      <c r="A354" s="131"/>
      <c r="L354" s="130"/>
    </row>
    <row r="355" spans="1:12" s="94" customFormat="1" ht="14.25" hidden="1">
      <c r="A355" s="131"/>
      <c r="L355" s="130"/>
    </row>
    <row r="356" spans="1:12" s="94" customFormat="1" ht="14.25" hidden="1">
      <c r="A356" s="131"/>
      <c r="L356" s="130"/>
    </row>
  </sheetData>
  <sheetProtection sheet="1" objects="1" scenarios="1" selectLockedCells="1"/>
  <protectedRanges>
    <protectedRange sqref="E29" name="Start Year"/>
    <protectedRange sqref="H23 I25 I27 I29" name="Growth Rate"/>
    <protectedRange sqref="K41" name="CY Discharges"/>
    <protectedRange sqref="J73:J74" name="Medicaid IP Days"/>
    <protectedRange sqref="J77:J78" name="Revenues"/>
    <protectedRange sqref="J83" name="Total IP Days"/>
  </protectedRanges>
  <mergeCells count="55">
    <mergeCell ref="B4:K4"/>
    <mergeCell ref="B5:K5"/>
    <mergeCell ref="B6:K6"/>
    <mergeCell ref="B126:K126"/>
    <mergeCell ref="B127:K127"/>
    <mergeCell ref="B7:K7"/>
    <mergeCell ref="C21:G21"/>
    <mergeCell ref="C31:F32"/>
    <mergeCell ref="C101:I101"/>
    <mergeCell ref="B16:K16"/>
    <mergeCell ref="C103:I103"/>
    <mergeCell ref="I43:K43"/>
    <mergeCell ref="B64:K64"/>
    <mergeCell ref="B66:K66"/>
    <mergeCell ref="B87:K87"/>
    <mergeCell ref="B94:K94"/>
    <mergeCell ref="B13:K13"/>
    <mergeCell ref="B15:K15"/>
    <mergeCell ref="B108:K108"/>
    <mergeCell ref="B106:K106"/>
    <mergeCell ref="B128:K128"/>
    <mergeCell ref="B104:K104"/>
    <mergeCell ref="B62:K62"/>
    <mergeCell ref="B36:K36"/>
    <mergeCell ref="C41:I41"/>
    <mergeCell ref="B54:K54"/>
    <mergeCell ref="B8:C8"/>
    <mergeCell ref="D8:I8"/>
    <mergeCell ref="B9:K9"/>
    <mergeCell ref="B11:K11"/>
    <mergeCell ref="B125:K125"/>
    <mergeCell ref="B117:K117"/>
    <mergeCell ref="B118:K118"/>
    <mergeCell ref="B119:K119"/>
    <mergeCell ref="B120:K120"/>
    <mergeCell ref="J96:K96"/>
    <mergeCell ref="C99:I99"/>
    <mergeCell ref="B105:K105"/>
    <mergeCell ref="B107:K107"/>
    <mergeCell ref="B123:K123"/>
    <mergeCell ref="B114:K114"/>
    <mergeCell ref="B12:K12"/>
    <mergeCell ref="B132:K132"/>
    <mergeCell ref="B113:K113"/>
    <mergeCell ref="B109:K109"/>
    <mergeCell ref="B122:K122"/>
    <mergeCell ref="B115:K115"/>
    <mergeCell ref="B124:K124"/>
    <mergeCell ref="B131:K131"/>
    <mergeCell ref="B116:K116"/>
    <mergeCell ref="B130:K130"/>
    <mergeCell ref="B112:K112"/>
    <mergeCell ref="B111:K111"/>
    <mergeCell ref="B121:K121"/>
    <mergeCell ref="B129:K129"/>
  </mergeCells>
  <printOptions horizontalCentered="1"/>
  <pageMargins left="0.2" right="0.2" top="0.75" bottom="0.75" header="0.3" footer="0.3"/>
  <pageSetup horizontalDpi="600" verticalDpi="600" orientation="portrait" scale="85" r:id="rId1"/>
  <rowBreaks count="2" manualBreakCount="2">
    <brk id="54" min="1" max="10" man="1"/>
    <brk id="94" min="1" max="10" man="1"/>
  </rowBreaks>
</worksheet>
</file>

<file path=xl/worksheets/sheet2.xml><?xml version="1.0" encoding="utf-8"?>
<worksheet xmlns="http://schemas.openxmlformats.org/spreadsheetml/2006/main" xmlns:r="http://schemas.openxmlformats.org/officeDocument/2006/relationships">
  <dimension ref="A1:N136"/>
  <sheetViews>
    <sheetView windowProtection="1" showGridLines="0" showRowColHeaders="0" tabSelected="1" zoomScale="80" zoomScaleNormal="80" zoomScalePageLayoutView="0" workbookViewId="0" topLeftCell="A103">
      <selection activeCell="C8" sqref="C8:I8"/>
    </sheetView>
  </sheetViews>
  <sheetFormatPr defaultColWidth="0" defaultRowHeight="15" zeroHeight="1"/>
  <cols>
    <col min="1" max="1" width="9.8515625" style="125" customWidth="1"/>
    <col min="2" max="2" width="13.57421875" style="79" customWidth="1"/>
    <col min="3" max="7" width="9.140625" style="79" customWidth="1"/>
    <col min="8" max="8" width="15.421875" style="79" bestFit="1" customWidth="1"/>
    <col min="9" max="9" width="10.8515625" style="79" bestFit="1" customWidth="1"/>
    <col min="10" max="10" width="14.7109375" style="79" bestFit="1" customWidth="1"/>
    <col min="11" max="11" width="15.421875" style="79" bestFit="1" customWidth="1"/>
    <col min="12" max="12" width="12.421875" style="109" customWidth="1"/>
    <col min="13" max="13" width="37.8515625" style="79" hidden="1" customWidth="1"/>
    <col min="14" max="14" width="10.00390625" style="79" hidden="1" customWidth="1"/>
    <col min="15" max="16384" width="0" style="79" hidden="1" customWidth="1"/>
  </cols>
  <sheetData>
    <row r="1" spans="1:14" ht="14.25">
      <c r="A1" s="120"/>
      <c r="B1" s="109"/>
      <c r="C1" s="109"/>
      <c r="D1" s="109"/>
      <c r="E1" s="109"/>
      <c r="F1" s="109"/>
      <c r="G1" s="109"/>
      <c r="H1" s="109"/>
      <c r="I1" s="109"/>
      <c r="J1" s="109"/>
      <c r="K1" s="119" t="s">
        <v>402</v>
      </c>
      <c r="L1" s="119"/>
      <c r="M1" s="109"/>
      <c r="N1" s="109"/>
    </row>
    <row r="2" spans="1:14" ht="14.25">
      <c r="A2" s="120"/>
      <c r="B2" s="109"/>
      <c r="C2" s="109"/>
      <c r="D2" s="109"/>
      <c r="E2" s="109"/>
      <c r="F2" s="109"/>
      <c r="G2" s="109"/>
      <c r="H2" s="109"/>
      <c r="I2" s="109"/>
      <c r="J2" s="109"/>
      <c r="K2" s="119" t="s">
        <v>403</v>
      </c>
      <c r="L2" s="119"/>
      <c r="M2" s="109"/>
      <c r="N2" s="109"/>
    </row>
    <row r="3" spans="1:14" ht="15" thickBot="1">
      <c r="A3" s="120"/>
      <c r="B3" s="109"/>
      <c r="C3" s="109"/>
      <c r="D3" s="109"/>
      <c r="E3" s="109"/>
      <c r="F3" s="109"/>
      <c r="G3" s="109"/>
      <c r="H3" s="109"/>
      <c r="I3" s="109"/>
      <c r="J3" s="109"/>
      <c r="K3" s="109"/>
      <c r="M3" s="109"/>
      <c r="N3" s="109"/>
    </row>
    <row r="4" spans="1:11" ht="21">
      <c r="A4" s="120"/>
      <c r="B4" s="182" t="s">
        <v>397</v>
      </c>
      <c r="C4" s="183"/>
      <c r="D4" s="183"/>
      <c r="E4" s="183"/>
      <c r="F4" s="183"/>
      <c r="G4" s="183"/>
      <c r="H4" s="183"/>
      <c r="I4" s="183"/>
      <c r="J4" s="183"/>
      <c r="K4" s="184"/>
    </row>
    <row r="5" spans="1:11" ht="15.75">
      <c r="A5" s="120"/>
      <c r="B5" s="185" t="s">
        <v>398</v>
      </c>
      <c r="C5" s="186"/>
      <c r="D5" s="186"/>
      <c r="E5" s="186"/>
      <c r="F5" s="186"/>
      <c r="G5" s="186"/>
      <c r="H5" s="186"/>
      <c r="I5" s="186"/>
      <c r="J5" s="186"/>
      <c r="K5" s="187"/>
    </row>
    <row r="6" spans="1:11" ht="15" thickBot="1">
      <c r="A6" s="120"/>
      <c r="B6" s="188" t="s">
        <v>399</v>
      </c>
      <c r="C6" s="189"/>
      <c r="D6" s="189"/>
      <c r="E6" s="189"/>
      <c r="F6" s="189"/>
      <c r="G6" s="189"/>
      <c r="H6" s="189"/>
      <c r="I6" s="189"/>
      <c r="J6" s="189"/>
      <c r="K6" s="190"/>
    </row>
    <row r="7" spans="1:12" s="25" customFormat="1" ht="14.25">
      <c r="A7" s="121"/>
      <c r="B7" s="199" t="s">
        <v>396</v>
      </c>
      <c r="C7" s="200"/>
      <c r="D7" s="200"/>
      <c r="E7" s="200"/>
      <c r="F7" s="200"/>
      <c r="G7" s="200"/>
      <c r="H7" s="200"/>
      <c r="I7" s="200"/>
      <c r="J7" s="200"/>
      <c r="K7" s="201"/>
      <c r="L7" s="110"/>
    </row>
    <row r="8" spans="1:12" s="25" customFormat="1" ht="14.25">
      <c r="A8" s="121"/>
      <c r="B8" s="126" t="s">
        <v>400</v>
      </c>
      <c r="C8" s="213"/>
      <c r="D8" s="213"/>
      <c r="E8" s="213"/>
      <c r="F8" s="213"/>
      <c r="G8" s="213"/>
      <c r="H8" s="213"/>
      <c r="I8" s="213"/>
      <c r="J8" s="108" t="s">
        <v>401</v>
      </c>
      <c r="K8" s="127"/>
      <c r="L8" s="110"/>
    </row>
    <row r="9" spans="1:12" s="25" customFormat="1" ht="15" thickBot="1">
      <c r="A9" s="121"/>
      <c r="B9" s="202" t="s">
        <v>1</v>
      </c>
      <c r="C9" s="203"/>
      <c r="D9" s="203"/>
      <c r="E9" s="203"/>
      <c r="F9" s="203"/>
      <c r="G9" s="203"/>
      <c r="H9" s="203"/>
      <c r="I9" s="203"/>
      <c r="J9" s="203"/>
      <c r="K9" s="204"/>
      <c r="L9" s="110"/>
    </row>
    <row r="10" spans="1:11" ht="14.25">
      <c r="A10" s="122"/>
      <c r="B10" s="81"/>
      <c r="C10" s="93"/>
      <c r="D10" s="93"/>
      <c r="E10" s="93"/>
      <c r="F10" s="93"/>
      <c r="G10" s="93"/>
      <c r="H10" s="93"/>
      <c r="I10" s="93"/>
      <c r="J10" s="93"/>
      <c r="K10" s="1"/>
    </row>
    <row r="11" spans="1:11" ht="14.25">
      <c r="A11" s="122"/>
      <c r="B11" s="159" t="s">
        <v>2</v>
      </c>
      <c r="C11" s="160"/>
      <c r="D11" s="160"/>
      <c r="E11" s="160"/>
      <c r="F11" s="160"/>
      <c r="G11" s="160"/>
      <c r="H11" s="160"/>
      <c r="I11" s="160"/>
      <c r="J11" s="160"/>
      <c r="K11" s="161"/>
    </row>
    <row r="12" spans="1:11" ht="14.25">
      <c r="A12" s="122"/>
      <c r="B12" s="159" t="s">
        <v>3</v>
      </c>
      <c r="C12" s="160"/>
      <c r="D12" s="160"/>
      <c r="E12" s="160"/>
      <c r="F12" s="160"/>
      <c r="G12" s="160"/>
      <c r="H12" s="160"/>
      <c r="I12" s="160"/>
      <c r="J12" s="160"/>
      <c r="K12" s="161"/>
    </row>
    <row r="13" spans="1:11" ht="14.25">
      <c r="A13" s="122"/>
      <c r="B13" s="159" t="s">
        <v>4</v>
      </c>
      <c r="C13" s="160"/>
      <c r="D13" s="160"/>
      <c r="E13" s="160"/>
      <c r="F13" s="160"/>
      <c r="G13" s="160"/>
      <c r="H13" s="160"/>
      <c r="I13" s="160"/>
      <c r="J13" s="160"/>
      <c r="K13" s="161"/>
    </row>
    <row r="14" spans="1:11" ht="14.25">
      <c r="A14" s="122"/>
      <c r="B14" s="81"/>
      <c r="C14" s="93"/>
      <c r="D14" s="93"/>
      <c r="E14" s="93"/>
      <c r="F14" s="93"/>
      <c r="G14" s="93"/>
      <c r="H14" s="93"/>
      <c r="I14" s="93"/>
      <c r="J14" s="93"/>
      <c r="K14" s="1"/>
    </row>
    <row r="15" spans="1:11" ht="15" thickBot="1">
      <c r="A15" s="122"/>
      <c r="B15" s="176" t="s">
        <v>5</v>
      </c>
      <c r="C15" s="177"/>
      <c r="D15" s="177"/>
      <c r="E15" s="177"/>
      <c r="F15" s="177"/>
      <c r="G15" s="177"/>
      <c r="H15" s="177"/>
      <c r="I15" s="177"/>
      <c r="J15" s="177"/>
      <c r="K15" s="178"/>
    </row>
    <row r="16" spans="1:11" ht="15" thickBot="1">
      <c r="A16" s="122"/>
      <c r="B16" s="172"/>
      <c r="C16" s="173"/>
      <c r="D16" s="173"/>
      <c r="E16" s="173"/>
      <c r="F16" s="173"/>
      <c r="G16" s="173"/>
      <c r="H16" s="173"/>
      <c r="I16" s="173"/>
      <c r="J16" s="173"/>
      <c r="K16" s="174"/>
    </row>
    <row r="17" spans="1:11" ht="14.25">
      <c r="A17" s="122"/>
      <c r="B17" s="5" t="s">
        <v>6</v>
      </c>
      <c r="C17" s="6" t="s">
        <v>7</v>
      </c>
      <c r="D17" s="7"/>
      <c r="E17" s="7"/>
      <c r="F17" s="7"/>
      <c r="G17" s="7"/>
      <c r="H17" s="7"/>
      <c r="I17" s="7"/>
      <c r="J17" s="7"/>
      <c r="K17" s="8"/>
    </row>
    <row r="18" spans="1:11" ht="14.25">
      <c r="A18" s="122"/>
      <c r="B18" s="81"/>
      <c r="C18" s="93"/>
      <c r="D18" s="93"/>
      <c r="E18" s="93"/>
      <c r="F18" s="93"/>
      <c r="G18" s="93"/>
      <c r="H18" s="93"/>
      <c r="I18" s="93"/>
      <c r="J18" s="93"/>
      <c r="K18" s="1"/>
    </row>
    <row r="19" spans="1:11" ht="14.25">
      <c r="A19" s="122"/>
      <c r="B19" s="81"/>
      <c r="C19" s="93" t="s">
        <v>342</v>
      </c>
      <c r="D19" s="93"/>
      <c r="E19" s="93"/>
      <c r="F19" s="93"/>
      <c r="G19" s="93"/>
      <c r="H19" s="93"/>
      <c r="I19" s="93"/>
      <c r="J19" s="93"/>
      <c r="K19" s="1"/>
    </row>
    <row r="20" spans="1:11" ht="14.25">
      <c r="A20" s="122"/>
      <c r="B20" s="81"/>
      <c r="C20" s="93"/>
      <c r="D20" s="93"/>
      <c r="E20" s="93"/>
      <c r="F20" s="93"/>
      <c r="G20" s="93"/>
      <c r="H20" s="93"/>
      <c r="I20" s="93"/>
      <c r="J20" s="93"/>
      <c r="K20" s="1"/>
    </row>
    <row r="21" spans="1:11" ht="14.25">
      <c r="A21" s="122"/>
      <c r="B21" s="81"/>
      <c r="C21" s="93"/>
      <c r="D21" s="93"/>
      <c r="E21" s="93"/>
      <c r="F21" s="93"/>
      <c r="G21" s="93"/>
      <c r="H21" s="61" t="s">
        <v>9</v>
      </c>
      <c r="I21" s="61" t="s">
        <v>10</v>
      </c>
      <c r="J21" s="61" t="s">
        <v>11</v>
      </c>
      <c r="K21" s="9" t="s">
        <v>12</v>
      </c>
    </row>
    <row r="22" spans="1:11" ht="14.25">
      <c r="A22" s="122"/>
      <c r="B22" s="81"/>
      <c r="C22" s="93"/>
      <c r="D22" s="93"/>
      <c r="E22" s="93"/>
      <c r="F22" s="93"/>
      <c r="G22" s="93"/>
      <c r="H22" s="104"/>
      <c r="I22" s="104"/>
      <c r="J22" s="104"/>
      <c r="K22" s="105"/>
    </row>
    <row r="23" spans="1:11" ht="14.25">
      <c r="A23" s="122"/>
      <c r="B23" s="81"/>
      <c r="C23" s="93" t="s">
        <v>370</v>
      </c>
      <c r="D23" s="91">
        <f>+D25-1</f>
        <v>2009</v>
      </c>
      <c r="E23" s="93" t="str">
        <f>IF(D23&gt;2010,"2552-10","2552-96")</f>
        <v>2552-96</v>
      </c>
      <c r="F23" s="93"/>
      <c r="G23" s="93"/>
      <c r="H23" s="114">
        <v>0</v>
      </c>
      <c r="I23" s="104"/>
      <c r="J23" s="104"/>
      <c r="K23" s="105"/>
    </row>
    <row r="24" spans="1:11" ht="14.25">
      <c r="A24" s="122"/>
      <c r="B24" s="81"/>
      <c r="C24" s="93"/>
      <c r="D24" s="91"/>
      <c r="E24" s="93"/>
      <c r="F24" s="93"/>
      <c r="G24" s="93"/>
      <c r="H24" s="104"/>
      <c r="I24" s="104"/>
      <c r="J24" s="104"/>
      <c r="K24" s="105"/>
    </row>
    <row r="25" spans="1:11" ht="14.25">
      <c r="A25" s="122" t="s">
        <v>13</v>
      </c>
      <c r="B25" s="81"/>
      <c r="C25" s="93" t="s">
        <v>370</v>
      </c>
      <c r="D25" s="91">
        <f>+D27-1</f>
        <v>2010</v>
      </c>
      <c r="E25" s="93" t="str">
        <f>IF(D25&gt;2010,"2552-10","2552-96")</f>
        <v>2552-96</v>
      </c>
      <c r="F25" s="93"/>
      <c r="G25" s="93"/>
      <c r="H25" s="57">
        <f>+H23</f>
        <v>0</v>
      </c>
      <c r="I25" s="114">
        <v>0</v>
      </c>
      <c r="J25" s="57">
        <f>+I25-H25</f>
        <v>0</v>
      </c>
      <c r="K25" s="58">
        <v>0</v>
      </c>
    </row>
    <row r="26" spans="1:13" ht="14.25">
      <c r="A26" s="122"/>
      <c r="B26" s="81"/>
      <c r="C26" s="93"/>
      <c r="D26" s="91"/>
      <c r="E26" s="93"/>
      <c r="F26" s="93"/>
      <c r="G26" s="93"/>
      <c r="H26" s="38"/>
      <c r="I26" s="38"/>
      <c r="J26" s="38"/>
      <c r="K26" s="105"/>
      <c r="M26" s="78"/>
    </row>
    <row r="27" spans="1:11" ht="14.25">
      <c r="A27" s="122" t="s">
        <v>14</v>
      </c>
      <c r="B27" s="81"/>
      <c r="C27" s="93" t="s">
        <v>370</v>
      </c>
      <c r="D27" s="91">
        <f>+D29-1</f>
        <v>2011</v>
      </c>
      <c r="E27" s="93" t="str">
        <f>IF(D27&gt;2010,"2552-10","2552-96")</f>
        <v>2552-10</v>
      </c>
      <c r="F27" s="93"/>
      <c r="G27" s="93"/>
      <c r="H27" s="57">
        <f>+I25</f>
        <v>0</v>
      </c>
      <c r="I27" s="114">
        <v>0</v>
      </c>
      <c r="J27" s="57">
        <v>0</v>
      </c>
      <c r="K27" s="58">
        <v>0</v>
      </c>
    </row>
    <row r="28" spans="1:11" ht="14.25">
      <c r="A28" s="122"/>
      <c r="B28" s="81"/>
      <c r="C28" s="93"/>
      <c r="D28" s="91"/>
      <c r="E28" s="93"/>
      <c r="F28" s="93"/>
      <c r="G28" s="93"/>
      <c r="H28" s="38"/>
      <c r="I28" s="38"/>
      <c r="J28" s="38"/>
      <c r="K28" s="105"/>
    </row>
    <row r="29" spans="1:11" ht="14.25">
      <c r="A29" s="122" t="s">
        <v>15</v>
      </c>
      <c r="B29" s="81"/>
      <c r="C29" s="93" t="s">
        <v>370</v>
      </c>
      <c r="D29" s="113">
        <v>2012</v>
      </c>
      <c r="E29" s="93" t="str">
        <f>IF(D29&gt;2010,"2552-10","2552-96")</f>
        <v>2552-10</v>
      </c>
      <c r="F29" s="93"/>
      <c r="G29" s="93"/>
      <c r="H29" s="57">
        <f>+I27</f>
        <v>0</v>
      </c>
      <c r="I29" s="114">
        <v>0</v>
      </c>
      <c r="J29" s="57">
        <f>+I29-H29</f>
        <v>0</v>
      </c>
      <c r="K29" s="58">
        <v>0</v>
      </c>
    </row>
    <row r="30" spans="1:11" ht="14.25">
      <c r="A30" s="122"/>
      <c r="B30" s="81"/>
      <c r="C30" s="93"/>
      <c r="D30" s="93"/>
      <c r="E30" s="93"/>
      <c r="F30" s="93"/>
      <c r="G30" s="93"/>
      <c r="H30" s="38"/>
      <c r="I30" s="38"/>
      <c r="J30" s="38"/>
      <c r="K30" s="105"/>
    </row>
    <row r="31" spans="1:11" ht="14.25">
      <c r="A31" s="122"/>
      <c r="B31" s="81"/>
      <c r="C31" s="93"/>
      <c r="D31" s="93"/>
      <c r="E31" s="93"/>
      <c r="F31" s="93"/>
      <c r="G31" s="93"/>
      <c r="H31" s="93" t="s">
        <v>16</v>
      </c>
      <c r="I31" s="93"/>
      <c r="J31" s="93"/>
      <c r="K31" s="11">
        <f>+K29+K27+K25</f>
        <v>0</v>
      </c>
    </row>
    <row r="32" spans="1:11" ht="14.25">
      <c r="A32" s="122"/>
      <c r="B32" s="81"/>
      <c r="C32" s="93"/>
      <c r="D32" s="93"/>
      <c r="E32" s="93"/>
      <c r="F32" s="93"/>
      <c r="G32" s="93"/>
      <c r="H32" s="93"/>
      <c r="I32" s="93"/>
      <c r="J32" s="93"/>
      <c r="K32" s="11"/>
    </row>
    <row r="33" spans="1:11" ht="14.25">
      <c r="A33" s="122"/>
      <c r="B33" s="81"/>
      <c r="C33" s="93"/>
      <c r="D33" s="93"/>
      <c r="E33" s="93"/>
      <c r="F33" s="93"/>
      <c r="G33" s="93"/>
      <c r="H33" s="93" t="s">
        <v>17</v>
      </c>
      <c r="I33" s="93"/>
      <c r="J33" s="93"/>
      <c r="K33" s="12">
        <v>3</v>
      </c>
    </row>
    <row r="34" spans="1:11" ht="15" thickBot="1">
      <c r="A34" s="122"/>
      <c r="B34" s="81"/>
      <c r="C34" s="93"/>
      <c r="D34" s="93"/>
      <c r="E34" s="93"/>
      <c r="F34" s="93"/>
      <c r="G34" s="93"/>
      <c r="H34" s="93"/>
      <c r="I34" s="13"/>
      <c r="J34" s="93"/>
      <c r="K34" s="1"/>
    </row>
    <row r="35" spans="1:11" ht="15" thickBot="1">
      <c r="A35" s="122"/>
      <c r="B35" s="2"/>
      <c r="C35" s="14" t="s">
        <v>18</v>
      </c>
      <c r="D35" s="15"/>
      <c r="E35" s="15"/>
      <c r="F35" s="15"/>
      <c r="G35" s="15"/>
      <c r="H35" s="15"/>
      <c r="I35" s="16"/>
      <c r="J35" s="17"/>
      <c r="K35" s="18">
        <f>ROUND(+K31/K33,4)</f>
        <v>0</v>
      </c>
    </row>
    <row r="36" spans="1:11" ht="15" thickBot="1">
      <c r="A36" s="122"/>
      <c r="B36" s="172"/>
      <c r="C36" s="173"/>
      <c r="D36" s="173"/>
      <c r="E36" s="173"/>
      <c r="F36" s="173"/>
      <c r="G36" s="173"/>
      <c r="H36" s="173"/>
      <c r="I36" s="173"/>
      <c r="J36" s="173"/>
      <c r="K36" s="174"/>
    </row>
    <row r="37" spans="1:11" ht="14.25">
      <c r="A37" s="122"/>
      <c r="B37" s="5" t="s">
        <v>19</v>
      </c>
      <c r="C37" s="6" t="s">
        <v>20</v>
      </c>
      <c r="D37" s="7"/>
      <c r="E37" s="7"/>
      <c r="F37" s="7"/>
      <c r="G37" s="7"/>
      <c r="H37" s="7"/>
      <c r="I37" s="7"/>
      <c r="J37" s="7"/>
      <c r="K37" s="8"/>
    </row>
    <row r="38" spans="1:11" ht="15">
      <c r="A38" s="122"/>
      <c r="B38" s="81"/>
      <c r="C38" s="93" t="s">
        <v>21</v>
      </c>
      <c r="D38" s="93"/>
      <c r="E38" s="93"/>
      <c r="F38" s="93"/>
      <c r="G38" s="93"/>
      <c r="H38" s="93"/>
      <c r="I38" s="93"/>
      <c r="J38" s="93"/>
      <c r="K38" s="1"/>
    </row>
    <row r="39" spans="1:11" ht="15">
      <c r="A39" s="122"/>
      <c r="B39" s="81"/>
      <c r="C39" s="93"/>
      <c r="D39" s="93"/>
      <c r="E39" s="93"/>
      <c r="F39" s="93"/>
      <c r="G39" s="93"/>
      <c r="H39" s="93"/>
      <c r="I39" s="93"/>
      <c r="J39" s="93"/>
      <c r="K39" s="1"/>
    </row>
    <row r="40" spans="1:11" ht="15">
      <c r="A40" s="122"/>
      <c r="B40" s="81"/>
      <c r="C40" s="93"/>
      <c r="D40" s="93"/>
      <c r="E40" s="93"/>
      <c r="F40" s="93"/>
      <c r="G40" s="93"/>
      <c r="H40" s="93"/>
      <c r="I40" s="93"/>
      <c r="J40" s="93"/>
      <c r="K40" s="1"/>
    </row>
    <row r="41" spans="1:13" ht="15">
      <c r="A41" s="122"/>
      <c r="B41" s="81"/>
      <c r="C41" s="175" t="s">
        <v>70</v>
      </c>
      <c r="D41" s="175"/>
      <c r="E41" s="175"/>
      <c r="F41" s="175"/>
      <c r="G41" s="175"/>
      <c r="H41" s="175"/>
      <c r="I41" s="175"/>
      <c r="J41" s="19"/>
      <c r="K41" s="115">
        <v>0</v>
      </c>
      <c r="M41" s="74" t="s">
        <v>345</v>
      </c>
    </row>
    <row r="42" spans="1:13" ht="15">
      <c r="A42" s="122"/>
      <c r="B42" s="81"/>
      <c r="C42" s="93"/>
      <c r="D42" s="93"/>
      <c r="E42" s="93"/>
      <c r="F42" s="93"/>
      <c r="G42" s="93"/>
      <c r="H42" s="93"/>
      <c r="I42" s="93"/>
      <c r="J42" s="93"/>
      <c r="K42" s="12"/>
      <c r="M42" s="74" t="s">
        <v>346</v>
      </c>
    </row>
    <row r="43" spans="1:13" ht="15">
      <c r="A43" s="122"/>
      <c r="B43" s="81"/>
      <c r="C43" s="93"/>
      <c r="D43" s="93"/>
      <c r="E43" s="93"/>
      <c r="F43" s="93"/>
      <c r="G43" s="93"/>
      <c r="H43" s="93"/>
      <c r="I43" s="194" t="s">
        <v>66</v>
      </c>
      <c r="J43" s="195"/>
      <c r="K43" s="198"/>
      <c r="M43" s="74" t="s">
        <v>347</v>
      </c>
    </row>
    <row r="44" spans="1:13" ht="15">
      <c r="A44" s="122"/>
      <c r="B44" s="81"/>
      <c r="C44" s="93"/>
      <c r="D44" s="93"/>
      <c r="E44" s="93"/>
      <c r="F44" s="93"/>
      <c r="G44" s="93"/>
      <c r="H44" s="93"/>
      <c r="I44" s="61" t="s">
        <v>67</v>
      </c>
      <c r="J44" s="61" t="s">
        <v>65</v>
      </c>
      <c r="K44" s="53" t="s">
        <v>68</v>
      </c>
      <c r="M44" s="74" t="s">
        <v>348</v>
      </c>
    </row>
    <row r="45" spans="1:13" ht="15">
      <c r="A45" s="122"/>
      <c r="B45" s="81"/>
      <c r="C45" s="93" t="s">
        <v>22</v>
      </c>
      <c r="D45" s="20" t="s">
        <v>23</v>
      </c>
      <c r="E45" s="93"/>
      <c r="F45" s="93"/>
      <c r="G45" s="93"/>
      <c r="H45" s="93"/>
      <c r="I45" s="54">
        <f>+K41</f>
        <v>0</v>
      </c>
      <c r="J45" s="54">
        <f>IF($I45&gt;23000,21851,IF($I45&lt;1150,0,$I45-1149))</f>
        <v>0</v>
      </c>
      <c r="K45" s="31">
        <f>+J45*200</f>
        <v>0</v>
      </c>
      <c r="M45" s="74" t="s">
        <v>349</v>
      </c>
    </row>
    <row r="46" spans="1:13" ht="15">
      <c r="A46" s="122"/>
      <c r="B46" s="81"/>
      <c r="C46" s="93"/>
      <c r="D46" s="93"/>
      <c r="E46" s="93"/>
      <c r="F46" s="93"/>
      <c r="G46" s="93"/>
      <c r="H46" s="93"/>
      <c r="I46" s="55"/>
      <c r="J46" s="55"/>
      <c r="K46" s="31"/>
      <c r="M46" s="74" t="s">
        <v>350</v>
      </c>
    </row>
    <row r="47" spans="1:11" ht="15">
      <c r="A47" s="122"/>
      <c r="B47" s="81"/>
      <c r="C47" s="93" t="s">
        <v>24</v>
      </c>
      <c r="D47" s="20" t="s">
        <v>25</v>
      </c>
      <c r="E47" s="93"/>
      <c r="F47" s="93"/>
      <c r="G47" s="93"/>
      <c r="H47" s="93"/>
      <c r="I47" s="55">
        <f>ROUND(I45*(1+$K$35),0)</f>
        <v>0</v>
      </c>
      <c r="J47" s="55">
        <f>IF($I47&gt;23000,21851,IF($I47&lt;1150,0,$I47-1149))</f>
        <v>0</v>
      </c>
      <c r="K47" s="31">
        <f>+J47*200</f>
        <v>0</v>
      </c>
    </row>
    <row r="48" spans="1:13" ht="15">
      <c r="A48" s="122"/>
      <c r="B48" s="81"/>
      <c r="C48" s="93"/>
      <c r="D48" s="93"/>
      <c r="E48" s="93"/>
      <c r="F48" s="93"/>
      <c r="G48" s="93"/>
      <c r="H48" s="93"/>
      <c r="I48" s="55"/>
      <c r="J48" s="55"/>
      <c r="K48" s="31"/>
      <c r="M48" s="77"/>
    </row>
    <row r="49" spans="1:13" ht="15">
      <c r="A49" s="122"/>
      <c r="B49" s="81"/>
      <c r="C49" s="93" t="s">
        <v>26</v>
      </c>
      <c r="D49" s="20" t="s">
        <v>27</v>
      </c>
      <c r="E49" s="93"/>
      <c r="F49" s="93"/>
      <c r="G49" s="93"/>
      <c r="H49" s="93"/>
      <c r="I49" s="55">
        <f>ROUND(I47*(1+$K$35),0)</f>
        <v>0</v>
      </c>
      <c r="J49" s="55">
        <f>IF($I49&gt;23000,21851,IF($I49&lt;1150,0,$I49-1149))</f>
        <v>0</v>
      </c>
      <c r="K49" s="31">
        <f>+J49*200</f>
        <v>0</v>
      </c>
      <c r="M49" s="77"/>
    </row>
    <row r="50" spans="1:13" ht="15">
      <c r="A50" s="122"/>
      <c r="B50" s="81"/>
      <c r="C50" s="93"/>
      <c r="D50" s="93"/>
      <c r="E50" s="93"/>
      <c r="F50" s="93"/>
      <c r="G50" s="93"/>
      <c r="H50" s="93"/>
      <c r="I50" s="55"/>
      <c r="J50" s="55"/>
      <c r="K50" s="31"/>
      <c r="M50" s="77"/>
    </row>
    <row r="51" spans="1:11" ht="15">
      <c r="A51" s="122"/>
      <c r="B51" s="81"/>
      <c r="C51" s="93" t="s">
        <v>28</v>
      </c>
      <c r="D51" s="20" t="s">
        <v>27</v>
      </c>
      <c r="E51" s="93"/>
      <c r="F51" s="93"/>
      <c r="G51" s="93"/>
      <c r="H51" s="93"/>
      <c r="I51" s="55">
        <f>ROUND(I49*(1+$K$35),0)</f>
        <v>0</v>
      </c>
      <c r="J51" s="55">
        <f>IF($I51&gt;23000,21851,IF($I51&lt;1150,0,$I51-1149))</f>
        <v>0</v>
      </c>
      <c r="K51" s="31">
        <f>+J51*200</f>
        <v>0</v>
      </c>
    </row>
    <row r="52" spans="1:11" ht="15.75" thickBot="1">
      <c r="A52" s="122"/>
      <c r="B52" s="81"/>
      <c r="C52" s="3"/>
      <c r="D52" s="3"/>
      <c r="E52" s="3"/>
      <c r="F52" s="3"/>
      <c r="G52" s="3"/>
      <c r="H52" s="51"/>
      <c r="I52" s="56"/>
      <c r="J52" s="56"/>
      <c r="K52" s="52"/>
    </row>
    <row r="53" spans="1:11" ht="15.75" thickBot="1">
      <c r="A53" s="122"/>
      <c r="B53" s="2"/>
      <c r="C53" s="48" t="s">
        <v>29</v>
      </c>
      <c r="D53" s="49"/>
      <c r="E53" s="49"/>
      <c r="F53" s="49"/>
      <c r="G53" s="49"/>
      <c r="H53" s="3"/>
      <c r="I53" s="3"/>
      <c r="J53" s="4"/>
      <c r="K53" s="50">
        <f>SUM(K45:K51)</f>
        <v>0</v>
      </c>
    </row>
    <row r="54" spans="1:11" ht="15.75" thickBot="1">
      <c r="A54" s="122"/>
      <c r="B54" s="172"/>
      <c r="C54" s="173"/>
      <c r="D54" s="173"/>
      <c r="E54" s="173"/>
      <c r="F54" s="173"/>
      <c r="G54" s="173"/>
      <c r="H54" s="173"/>
      <c r="I54" s="173"/>
      <c r="J54" s="173"/>
      <c r="K54" s="174"/>
    </row>
    <row r="55" spans="1:11" ht="15.75" thickBot="1">
      <c r="A55" s="122"/>
      <c r="B55" s="5" t="s">
        <v>30</v>
      </c>
      <c r="C55" s="6" t="s">
        <v>31</v>
      </c>
      <c r="D55" s="7"/>
      <c r="E55" s="7"/>
      <c r="F55" s="7"/>
      <c r="G55" s="7"/>
      <c r="H55" s="44" t="s">
        <v>22</v>
      </c>
      <c r="I55" s="44" t="s">
        <v>24</v>
      </c>
      <c r="J55" s="44" t="s">
        <v>26</v>
      </c>
      <c r="K55" s="44" t="s">
        <v>28</v>
      </c>
    </row>
    <row r="56" spans="1:11" ht="15">
      <c r="A56" s="122"/>
      <c r="B56" s="23"/>
      <c r="C56" s="24"/>
      <c r="D56" s="93"/>
      <c r="E56" s="93"/>
      <c r="F56" s="93"/>
      <c r="G56" s="93"/>
      <c r="H56" s="45"/>
      <c r="I56" s="45"/>
      <c r="J56" s="45"/>
      <c r="K56" s="1"/>
    </row>
    <row r="57" spans="1:11" ht="15">
      <c r="A57" s="122"/>
      <c r="B57" s="81"/>
      <c r="C57" s="93" t="s">
        <v>32</v>
      </c>
      <c r="D57" s="93"/>
      <c r="E57" s="93"/>
      <c r="F57" s="93"/>
      <c r="G57" s="93"/>
      <c r="H57" s="46">
        <v>2000000</v>
      </c>
      <c r="I57" s="46">
        <v>2000000</v>
      </c>
      <c r="J57" s="46">
        <v>2000000</v>
      </c>
      <c r="K57" s="31">
        <v>2000000</v>
      </c>
    </row>
    <row r="58" spans="1:11" ht="15">
      <c r="A58" s="122"/>
      <c r="B58" s="81"/>
      <c r="C58" s="93"/>
      <c r="D58" s="93"/>
      <c r="E58" s="93"/>
      <c r="F58" s="93"/>
      <c r="G58" s="93"/>
      <c r="H58" s="46"/>
      <c r="I58" s="46"/>
      <c r="J58" s="46"/>
      <c r="K58" s="31"/>
    </row>
    <row r="59" spans="1:11" ht="15">
      <c r="A59" s="122"/>
      <c r="B59" s="81"/>
      <c r="C59" s="93" t="s">
        <v>33</v>
      </c>
      <c r="D59" s="93"/>
      <c r="E59" s="93"/>
      <c r="F59" s="93"/>
      <c r="G59" s="93"/>
      <c r="H59" s="46">
        <f>+K45</f>
        <v>0</v>
      </c>
      <c r="I59" s="46">
        <f>+K47</f>
        <v>0</v>
      </c>
      <c r="J59" s="46">
        <f>+K49</f>
        <v>0</v>
      </c>
      <c r="K59" s="31">
        <f>+K51</f>
        <v>0</v>
      </c>
    </row>
    <row r="60" spans="1:11" ht="15.75" thickBot="1">
      <c r="A60" s="122"/>
      <c r="B60" s="81"/>
      <c r="C60" s="93"/>
      <c r="D60" s="93"/>
      <c r="E60" s="93"/>
      <c r="F60" s="93"/>
      <c r="G60" s="93"/>
      <c r="H60" s="47"/>
      <c r="I60" s="47"/>
      <c r="J60" s="47"/>
      <c r="K60" s="31"/>
    </row>
    <row r="61" spans="1:11" ht="15.75" thickBot="1">
      <c r="A61" s="122"/>
      <c r="B61" s="2"/>
      <c r="C61" s="14" t="s">
        <v>34</v>
      </c>
      <c r="D61" s="15"/>
      <c r="E61" s="15"/>
      <c r="F61" s="15"/>
      <c r="G61" s="15"/>
      <c r="H61" s="43">
        <f>SUM(H57:H59)</f>
        <v>2000000</v>
      </c>
      <c r="I61" s="43">
        <f>SUM(I57:I59)</f>
        <v>2000000</v>
      </c>
      <c r="J61" s="43">
        <f>SUM(J57:J59)</f>
        <v>2000000</v>
      </c>
      <c r="K61" s="32">
        <f>SUM(K57:K59)</f>
        <v>2000000</v>
      </c>
    </row>
    <row r="62" spans="1:11" ht="15.75" thickBot="1">
      <c r="A62" s="123" t="s">
        <v>35</v>
      </c>
      <c r="B62" s="172"/>
      <c r="C62" s="173"/>
      <c r="D62" s="173"/>
      <c r="E62" s="173"/>
      <c r="F62" s="173"/>
      <c r="G62" s="173"/>
      <c r="H62" s="173"/>
      <c r="I62" s="173"/>
      <c r="J62" s="173"/>
      <c r="K62" s="174"/>
    </row>
    <row r="63" spans="1:11" ht="15.75" thickBot="1">
      <c r="A63" s="122"/>
      <c r="B63" s="26" t="s">
        <v>36</v>
      </c>
      <c r="C63" s="14" t="s">
        <v>37</v>
      </c>
      <c r="D63" s="16"/>
      <c r="E63" s="16"/>
      <c r="F63" s="16"/>
      <c r="G63" s="16"/>
      <c r="H63" s="42">
        <f>+H61</f>
        <v>2000000</v>
      </c>
      <c r="I63" s="42">
        <f>SUM(I61)*0.75</f>
        <v>1500000</v>
      </c>
      <c r="J63" s="43">
        <f>SUM(J61)*0.5</f>
        <v>1000000</v>
      </c>
      <c r="K63" s="43">
        <f>SUM(K61)*0.25</f>
        <v>500000</v>
      </c>
    </row>
    <row r="64" spans="1:11" ht="15.75" thickBot="1">
      <c r="A64" s="122"/>
      <c r="B64" s="172"/>
      <c r="C64" s="173"/>
      <c r="D64" s="173"/>
      <c r="E64" s="173"/>
      <c r="F64" s="173"/>
      <c r="G64" s="173"/>
      <c r="H64" s="173"/>
      <c r="I64" s="173"/>
      <c r="J64" s="173"/>
      <c r="K64" s="174"/>
    </row>
    <row r="65" spans="1:11" ht="15.75" thickBot="1">
      <c r="A65" s="122"/>
      <c r="B65" s="26" t="s">
        <v>38</v>
      </c>
      <c r="C65" s="27" t="s">
        <v>39</v>
      </c>
      <c r="D65" s="16"/>
      <c r="E65" s="16"/>
      <c r="F65" s="16"/>
      <c r="G65" s="16"/>
      <c r="H65" s="16"/>
      <c r="I65" s="16"/>
      <c r="J65" s="17"/>
      <c r="K65" s="59">
        <f>SUM(H63:K63)</f>
        <v>5000000</v>
      </c>
    </row>
    <row r="66" spans="1:11" ht="15.75" thickBot="1">
      <c r="A66" s="122"/>
      <c r="B66" s="172"/>
      <c r="C66" s="173"/>
      <c r="D66" s="173"/>
      <c r="E66" s="173"/>
      <c r="F66" s="173"/>
      <c r="G66" s="173"/>
      <c r="H66" s="173"/>
      <c r="I66" s="173"/>
      <c r="J66" s="173"/>
      <c r="K66" s="174"/>
    </row>
    <row r="67" spans="1:11" ht="15">
      <c r="A67" s="122"/>
      <c r="B67" s="5" t="s">
        <v>40</v>
      </c>
      <c r="C67" s="6" t="s">
        <v>326</v>
      </c>
      <c r="D67" s="7"/>
      <c r="E67" s="7"/>
      <c r="F67" s="7"/>
      <c r="G67" s="7"/>
      <c r="H67" s="7"/>
      <c r="I67" s="7"/>
      <c r="J67" s="7"/>
      <c r="K67" s="8"/>
    </row>
    <row r="68" spans="1:11" ht="15">
      <c r="A68" s="122"/>
      <c r="B68" s="81"/>
      <c r="C68" s="93"/>
      <c r="D68" s="93"/>
      <c r="E68" s="93"/>
      <c r="F68" s="93"/>
      <c r="G68" s="93"/>
      <c r="H68" s="93"/>
      <c r="I68" s="93"/>
      <c r="J68" s="93"/>
      <c r="K68" s="1"/>
    </row>
    <row r="69" spans="1:11" ht="15">
      <c r="A69" s="122"/>
      <c r="B69" s="81"/>
      <c r="C69" s="20" t="s">
        <v>41</v>
      </c>
      <c r="D69" s="93"/>
      <c r="E69" s="93"/>
      <c r="F69" s="93"/>
      <c r="G69" s="93"/>
      <c r="H69" s="93"/>
      <c r="I69" s="93"/>
      <c r="J69" s="93"/>
      <c r="K69" s="1"/>
    </row>
    <row r="70" spans="1:11" ht="15">
      <c r="A70" s="122"/>
      <c r="B70" s="81"/>
      <c r="C70" s="93" t="s">
        <v>42</v>
      </c>
      <c r="D70" s="93"/>
      <c r="E70" s="93"/>
      <c r="F70" s="93"/>
      <c r="G70" s="93"/>
      <c r="H70" s="93"/>
      <c r="I70" s="93"/>
      <c r="J70" s="93"/>
      <c r="K70" s="1"/>
    </row>
    <row r="71" spans="1:11" ht="15">
      <c r="A71" s="122"/>
      <c r="B71" s="81"/>
      <c r="C71" s="93"/>
      <c r="D71" s="93"/>
      <c r="E71" s="93"/>
      <c r="F71" s="93"/>
      <c r="G71" s="93"/>
      <c r="H71" s="93"/>
      <c r="I71" s="93"/>
      <c r="J71" s="104"/>
      <c r="K71" s="105"/>
    </row>
    <row r="72" spans="1:11" ht="15">
      <c r="A72" s="122"/>
      <c r="B72" s="81"/>
      <c r="C72" s="93"/>
      <c r="D72" s="93"/>
      <c r="E72" s="93"/>
      <c r="F72" s="93"/>
      <c r="G72" s="93"/>
      <c r="H72" s="93"/>
      <c r="I72" s="93"/>
      <c r="J72" s="104"/>
      <c r="K72" s="105"/>
    </row>
    <row r="73" spans="1:11" ht="15">
      <c r="A73" s="122"/>
      <c r="B73" s="81" t="s">
        <v>352</v>
      </c>
      <c r="C73" s="93"/>
      <c r="D73" s="93"/>
      <c r="E73" s="93"/>
      <c r="F73" s="93" t="s">
        <v>43</v>
      </c>
      <c r="G73" s="93"/>
      <c r="H73" s="93"/>
      <c r="I73" s="93"/>
      <c r="J73" s="116">
        <v>0</v>
      </c>
      <c r="K73" s="12"/>
    </row>
    <row r="74" spans="1:11" ht="15">
      <c r="A74" s="122"/>
      <c r="B74" s="81" t="s">
        <v>343</v>
      </c>
      <c r="C74" s="93"/>
      <c r="D74" s="93"/>
      <c r="E74" s="93"/>
      <c r="F74" s="93" t="s">
        <v>45</v>
      </c>
      <c r="G74" s="93"/>
      <c r="H74" s="93"/>
      <c r="I74" s="93"/>
      <c r="J74" s="116">
        <v>0</v>
      </c>
      <c r="K74" s="28"/>
    </row>
    <row r="75" spans="1:11" ht="15">
      <c r="A75" s="122"/>
      <c r="B75" s="81"/>
      <c r="C75" s="93"/>
      <c r="D75" s="93"/>
      <c r="E75" s="93"/>
      <c r="F75" s="93" t="s">
        <v>46</v>
      </c>
      <c r="G75" s="93"/>
      <c r="H75" s="93"/>
      <c r="I75" s="93"/>
      <c r="J75" s="29"/>
      <c r="K75" s="12">
        <f>+J74+J73</f>
        <v>0</v>
      </c>
    </row>
    <row r="76" spans="1:11" ht="15">
      <c r="A76" s="122"/>
      <c r="B76" s="81"/>
      <c r="C76" s="93"/>
      <c r="D76" s="93"/>
      <c r="E76" s="93"/>
      <c r="F76" s="93"/>
      <c r="G76" s="93"/>
      <c r="H76" s="93"/>
      <c r="I76" s="93"/>
      <c r="J76" s="104"/>
      <c r="K76" s="105"/>
    </row>
    <row r="77" spans="1:11" ht="15">
      <c r="A77" s="122"/>
      <c r="B77" s="81" t="s">
        <v>355</v>
      </c>
      <c r="C77" s="93"/>
      <c r="D77" s="93"/>
      <c r="E77" s="93"/>
      <c r="F77" s="93" t="s">
        <v>47</v>
      </c>
      <c r="G77" s="93"/>
      <c r="H77" s="93"/>
      <c r="I77" s="93"/>
      <c r="J77" s="117">
        <v>0</v>
      </c>
      <c r="K77" s="105"/>
    </row>
    <row r="78" spans="1:11" ht="15">
      <c r="A78" s="122"/>
      <c r="B78" s="81" t="s">
        <v>344</v>
      </c>
      <c r="C78" s="93"/>
      <c r="D78" s="93"/>
      <c r="E78" s="93"/>
      <c r="F78" s="93" t="s">
        <v>367</v>
      </c>
      <c r="G78" s="93"/>
      <c r="H78" s="93"/>
      <c r="I78" s="93"/>
      <c r="J78" s="117">
        <v>0</v>
      </c>
      <c r="K78" s="105"/>
    </row>
    <row r="79" spans="1:11" ht="15">
      <c r="A79" s="122"/>
      <c r="B79" s="81"/>
      <c r="C79" s="93"/>
      <c r="D79" s="93"/>
      <c r="E79" s="93"/>
      <c r="F79" s="93" t="s">
        <v>49</v>
      </c>
      <c r="G79" s="93"/>
      <c r="H79" s="93"/>
      <c r="I79" s="93"/>
      <c r="J79" s="40">
        <f>+J77+J78</f>
        <v>0</v>
      </c>
      <c r="K79" s="105"/>
    </row>
    <row r="80" spans="1:11" ht="15">
      <c r="A80" s="122"/>
      <c r="B80" s="81"/>
      <c r="C80" s="93"/>
      <c r="D80" s="93"/>
      <c r="E80" s="93"/>
      <c r="F80" s="93" t="s">
        <v>50</v>
      </c>
      <c r="G80" s="93"/>
      <c r="H80" s="93"/>
      <c r="I80" s="93"/>
      <c r="J80" s="41">
        <f>+J77</f>
        <v>0</v>
      </c>
      <c r="K80" s="105"/>
    </row>
    <row r="81" spans="1:11" ht="15">
      <c r="A81" s="122"/>
      <c r="B81" s="81"/>
      <c r="C81" s="93"/>
      <c r="D81" s="93"/>
      <c r="E81" s="93"/>
      <c r="F81" s="93"/>
      <c r="G81" s="93"/>
      <c r="H81" s="93"/>
      <c r="I81" s="93"/>
      <c r="J81" s="104"/>
      <c r="K81" s="105"/>
    </row>
    <row r="82" spans="1:11" ht="15">
      <c r="A82" s="122"/>
      <c r="B82" s="81"/>
      <c r="C82" s="93"/>
      <c r="D82" s="93"/>
      <c r="E82" s="93"/>
      <c r="F82" s="93" t="s">
        <v>51</v>
      </c>
      <c r="G82" s="93"/>
      <c r="H82" s="93"/>
      <c r="I82" s="93"/>
      <c r="J82" s="30">
        <v>0</v>
      </c>
      <c r="K82" s="105"/>
    </row>
    <row r="83" spans="1:11" ht="27.75" customHeight="1">
      <c r="A83" s="122"/>
      <c r="B83" s="211" t="s">
        <v>351</v>
      </c>
      <c r="C83" s="212"/>
      <c r="D83" s="212"/>
      <c r="E83" s="212"/>
      <c r="F83" s="93" t="s">
        <v>52</v>
      </c>
      <c r="G83" s="93"/>
      <c r="H83" s="93"/>
      <c r="I83" s="93"/>
      <c r="J83" s="116">
        <v>0</v>
      </c>
      <c r="K83" s="28"/>
    </row>
    <row r="84" spans="1:11" ht="15">
      <c r="A84" s="122"/>
      <c r="B84" s="128"/>
      <c r="C84" s="72"/>
      <c r="D84" s="72"/>
      <c r="E84" s="72"/>
      <c r="F84" s="93" t="s">
        <v>53</v>
      </c>
      <c r="G84" s="93"/>
      <c r="H84" s="93"/>
      <c r="I84" s="93"/>
      <c r="J84" s="29"/>
      <c r="K84" s="12">
        <f>+J82*J83</f>
        <v>0</v>
      </c>
    </row>
    <row r="85" spans="1:11" ht="15.75" thickBot="1">
      <c r="A85" s="122"/>
      <c r="B85" s="81"/>
      <c r="C85" s="93"/>
      <c r="D85" s="93"/>
      <c r="E85" s="93"/>
      <c r="F85" s="93"/>
      <c r="G85" s="93"/>
      <c r="H85" s="93"/>
      <c r="I85" s="93"/>
      <c r="J85" s="104"/>
      <c r="K85" s="105"/>
    </row>
    <row r="86" spans="1:14" ht="15.75" thickBot="1">
      <c r="A86" s="122"/>
      <c r="B86" s="2"/>
      <c r="C86" s="14" t="s">
        <v>54</v>
      </c>
      <c r="D86" s="14"/>
      <c r="E86" s="15"/>
      <c r="F86" s="15"/>
      <c r="G86" s="15"/>
      <c r="H86" s="15"/>
      <c r="I86" s="15"/>
      <c r="J86" s="106"/>
      <c r="K86" s="18">
        <v>0</v>
      </c>
      <c r="N86" s="102" t="e">
        <f>+K75/K84</f>
        <v>#DIV/0!</v>
      </c>
    </row>
    <row r="87" spans="1:11" ht="15.75" thickBot="1">
      <c r="A87" s="122"/>
      <c r="B87" s="208"/>
      <c r="C87" s="209"/>
      <c r="D87" s="209"/>
      <c r="E87" s="209"/>
      <c r="F87" s="209"/>
      <c r="G87" s="209"/>
      <c r="H87" s="209"/>
      <c r="I87" s="209"/>
      <c r="J87" s="209"/>
      <c r="K87" s="210"/>
    </row>
    <row r="88" spans="1:11" ht="15">
      <c r="A88" s="122"/>
      <c r="B88" s="5" t="s">
        <v>55</v>
      </c>
      <c r="C88" s="6" t="s">
        <v>56</v>
      </c>
      <c r="D88" s="7"/>
      <c r="E88" s="7"/>
      <c r="F88" s="7"/>
      <c r="G88" s="7"/>
      <c r="H88" s="7"/>
      <c r="I88" s="7"/>
      <c r="J88" s="21"/>
      <c r="K88" s="22"/>
    </row>
    <row r="89" spans="1:11" ht="15">
      <c r="A89" s="122"/>
      <c r="B89" s="81"/>
      <c r="C89" s="93"/>
      <c r="D89" s="93"/>
      <c r="E89" s="93"/>
      <c r="F89" s="93"/>
      <c r="G89" s="93"/>
      <c r="H89" s="93"/>
      <c r="I89" s="93"/>
      <c r="J89" s="104"/>
      <c r="K89" s="105"/>
    </row>
    <row r="90" spans="1:14" ht="15">
      <c r="A90" s="122"/>
      <c r="B90" s="81"/>
      <c r="C90" s="93" t="s">
        <v>34</v>
      </c>
      <c r="D90" s="93"/>
      <c r="E90" s="93"/>
      <c r="F90" s="93"/>
      <c r="G90" s="93"/>
      <c r="H90" s="93"/>
      <c r="I90" s="93"/>
      <c r="J90" s="104"/>
      <c r="K90" s="31">
        <f>K65</f>
        <v>5000000</v>
      </c>
      <c r="N90" s="79">
        <v>0.1889</v>
      </c>
    </row>
    <row r="91" spans="1:11" ht="15">
      <c r="A91" s="122"/>
      <c r="B91" s="81"/>
      <c r="C91" s="93" t="s">
        <v>54</v>
      </c>
      <c r="D91" s="93"/>
      <c r="E91" s="93"/>
      <c r="F91" s="93"/>
      <c r="G91" s="93"/>
      <c r="H91" s="93"/>
      <c r="I91" s="93"/>
      <c r="J91" s="104"/>
      <c r="K91" s="10">
        <f>+K86</f>
        <v>0</v>
      </c>
    </row>
    <row r="92" spans="1:11" ht="15.75" thickBot="1">
      <c r="A92" s="122"/>
      <c r="B92" s="81"/>
      <c r="C92" s="93"/>
      <c r="D92" s="93"/>
      <c r="E92" s="93"/>
      <c r="F92" s="93"/>
      <c r="G92" s="93"/>
      <c r="H92" s="93"/>
      <c r="I92" s="93"/>
      <c r="J92" s="104"/>
      <c r="K92" s="105"/>
    </row>
    <row r="93" spans="1:14" ht="15.75" thickBot="1">
      <c r="A93" s="122"/>
      <c r="B93" s="2"/>
      <c r="C93" s="97" t="s">
        <v>57</v>
      </c>
      <c r="D93" s="97"/>
      <c r="E93" s="98"/>
      <c r="F93" s="98"/>
      <c r="G93" s="98"/>
      <c r="H93" s="98"/>
      <c r="I93" s="98"/>
      <c r="J93" s="107"/>
      <c r="K93" s="99">
        <f>+K91*K90</f>
        <v>0</v>
      </c>
      <c r="N93" s="79">
        <f>+K90*N90</f>
        <v>944500.0000000001</v>
      </c>
    </row>
    <row r="94" spans="1:11" ht="15.75" thickBot="1">
      <c r="A94" s="122"/>
      <c r="B94" s="208"/>
      <c r="C94" s="209"/>
      <c r="D94" s="209"/>
      <c r="E94" s="209"/>
      <c r="F94" s="209"/>
      <c r="G94" s="209"/>
      <c r="H94" s="209"/>
      <c r="I94" s="209"/>
      <c r="J94" s="209"/>
      <c r="K94" s="210"/>
    </row>
    <row r="95" spans="1:11" ht="15.75" thickBot="1">
      <c r="A95" s="122"/>
      <c r="B95" s="5" t="s">
        <v>58</v>
      </c>
      <c r="C95" s="6" t="s">
        <v>69</v>
      </c>
      <c r="D95" s="6"/>
      <c r="E95" s="6"/>
      <c r="F95" s="6"/>
      <c r="G95" s="6"/>
      <c r="H95" s="6"/>
      <c r="I95" s="6"/>
      <c r="J95" s="6"/>
      <c r="K95" s="33"/>
    </row>
    <row r="96" spans="1:11" ht="15.75" thickBot="1">
      <c r="A96" s="122"/>
      <c r="B96" s="81"/>
      <c r="C96" s="93"/>
      <c r="D96" s="93"/>
      <c r="E96" s="93"/>
      <c r="F96" s="93"/>
      <c r="G96" s="93"/>
      <c r="H96" s="93"/>
      <c r="I96" s="93"/>
      <c r="J96" s="162" t="s">
        <v>59</v>
      </c>
      <c r="K96" s="163"/>
    </row>
    <row r="97" spans="1:11" ht="15.75" thickBot="1">
      <c r="A97" s="122"/>
      <c r="B97" s="81"/>
      <c r="C97" s="93"/>
      <c r="D97" s="93"/>
      <c r="E97" s="93"/>
      <c r="F97" s="93"/>
      <c r="G97" s="93"/>
      <c r="H97" s="93"/>
      <c r="I97" s="104"/>
      <c r="J97" s="60" t="s">
        <v>60</v>
      </c>
      <c r="K97" s="60" t="s">
        <v>61</v>
      </c>
    </row>
    <row r="98" spans="1:11" ht="15.75" thickBot="1">
      <c r="A98" s="122"/>
      <c r="B98" s="81"/>
      <c r="C98" s="93"/>
      <c r="D98" s="93"/>
      <c r="E98" s="93"/>
      <c r="F98" s="93"/>
      <c r="G98" s="93"/>
      <c r="H98" s="93"/>
      <c r="I98" s="36"/>
      <c r="J98" s="104"/>
      <c r="K98" s="105"/>
    </row>
    <row r="99" spans="1:11" ht="15.75" thickBot="1">
      <c r="A99" s="122"/>
      <c r="B99" s="81"/>
      <c r="C99" s="205" t="s">
        <v>62</v>
      </c>
      <c r="D99" s="206"/>
      <c r="E99" s="206"/>
      <c r="F99" s="206"/>
      <c r="G99" s="206"/>
      <c r="H99" s="206"/>
      <c r="I99" s="207"/>
      <c r="J99" s="100">
        <v>0.5</v>
      </c>
      <c r="K99" s="101">
        <f>+K93*J99</f>
        <v>0</v>
      </c>
    </row>
    <row r="100" spans="1:11" ht="15.75" thickBot="1">
      <c r="A100" s="122"/>
      <c r="B100" s="81"/>
      <c r="C100" s="93"/>
      <c r="D100" s="93"/>
      <c r="E100" s="93"/>
      <c r="F100" s="93"/>
      <c r="G100" s="93"/>
      <c r="H100" s="93"/>
      <c r="I100" s="93"/>
      <c r="J100" s="36"/>
      <c r="K100" s="37"/>
    </row>
    <row r="101" spans="1:11" ht="15.75" thickBot="1">
      <c r="A101" s="122"/>
      <c r="B101" s="81"/>
      <c r="C101" s="205" t="s">
        <v>63</v>
      </c>
      <c r="D101" s="206"/>
      <c r="E101" s="206"/>
      <c r="F101" s="206"/>
      <c r="G101" s="206"/>
      <c r="H101" s="206"/>
      <c r="I101" s="207"/>
      <c r="J101" s="100">
        <v>0.4</v>
      </c>
      <c r="K101" s="101">
        <f>+K93*J101</f>
        <v>0</v>
      </c>
    </row>
    <row r="102" spans="1:11" ht="15.75" thickBot="1">
      <c r="A102" s="122"/>
      <c r="B102" s="81"/>
      <c r="C102" s="93"/>
      <c r="D102" s="93"/>
      <c r="E102" s="93"/>
      <c r="F102" s="93"/>
      <c r="G102" s="93"/>
      <c r="H102" s="93"/>
      <c r="I102" s="93"/>
      <c r="J102" s="36"/>
      <c r="K102" s="37"/>
    </row>
    <row r="103" spans="1:11" ht="15.75" thickBot="1">
      <c r="A103" s="124"/>
      <c r="B103" s="2"/>
      <c r="C103" s="205" t="s">
        <v>64</v>
      </c>
      <c r="D103" s="206"/>
      <c r="E103" s="206"/>
      <c r="F103" s="206"/>
      <c r="G103" s="206"/>
      <c r="H103" s="206"/>
      <c r="I103" s="207"/>
      <c r="J103" s="100">
        <v>0.1</v>
      </c>
      <c r="K103" s="101">
        <f>+K93*J103</f>
        <v>0</v>
      </c>
    </row>
    <row r="104" spans="1:11" ht="15.75" thickBot="1">
      <c r="A104" s="120"/>
      <c r="B104" s="111"/>
      <c r="C104" s="111"/>
      <c r="D104" s="111"/>
      <c r="E104" s="111"/>
      <c r="F104" s="111"/>
      <c r="G104" s="111"/>
      <c r="H104" s="111"/>
      <c r="I104" s="112"/>
      <c r="J104" s="111"/>
      <c r="K104" s="111"/>
    </row>
    <row r="105" spans="1:11" ht="18">
      <c r="A105" s="120"/>
      <c r="B105" s="165" t="s">
        <v>392</v>
      </c>
      <c r="C105" s="166"/>
      <c r="D105" s="166"/>
      <c r="E105" s="166"/>
      <c r="F105" s="166"/>
      <c r="G105" s="166"/>
      <c r="H105" s="166"/>
      <c r="I105" s="166"/>
      <c r="J105" s="166"/>
      <c r="K105" s="167"/>
    </row>
    <row r="106" spans="1:11" ht="15">
      <c r="A106" s="120"/>
      <c r="B106" s="168" t="s">
        <v>375</v>
      </c>
      <c r="C106" s="169"/>
      <c r="D106" s="169"/>
      <c r="E106" s="169"/>
      <c r="F106" s="169"/>
      <c r="G106" s="169"/>
      <c r="H106" s="169"/>
      <c r="I106" s="169"/>
      <c r="J106" s="169"/>
      <c r="K106" s="170"/>
    </row>
    <row r="107" spans="1:11" ht="15">
      <c r="A107" s="120"/>
      <c r="B107" s="138"/>
      <c r="C107" s="139"/>
      <c r="D107" s="139"/>
      <c r="E107" s="139"/>
      <c r="F107" s="139"/>
      <c r="G107" s="139"/>
      <c r="H107" s="139"/>
      <c r="I107" s="139"/>
      <c r="J107" s="139"/>
      <c r="K107" s="140"/>
    </row>
    <row r="108" spans="1:11" ht="30.75" customHeight="1">
      <c r="A108" s="120"/>
      <c r="B108" s="179" t="s">
        <v>376</v>
      </c>
      <c r="C108" s="180"/>
      <c r="D108" s="180"/>
      <c r="E108" s="180"/>
      <c r="F108" s="180"/>
      <c r="G108" s="180"/>
      <c r="H108" s="180"/>
      <c r="I108" s="180"/>
      <c r="J108" s="180"/>
      <c r="K108" s="181"/>
    </row>
    <row r="109" spans="1:11" ht="15">
      <c r="A109" s="120"/>
      <c r="B109" s="141"/>
      <c r="C109" s="142"/>
      <c r="D109" s="142"/>
      <c r="E109" s="142"/>
      <c r="F109" s="142"/>
      <c r="G109" s="142"/>
      <c r="H109" s="142"/>
      <c r="I109" s="142"/>
      <c r="J109" s="142"/>
      <c r="K109" s="143"/>
    </row>
    <row r="110" spans="1:11" ht="15">
      <c r="A110" s="120"/>
      <c r="B110" s="103" t="s">
        <v>393</v>
      </c>
      <c r="C110" s="95"/>
      <c r="D110" s="95"/>
      <c r="E110" s="95"/>
      <c r="F110" s="95"/>
      <c r="G110" s="95"/>
      <c r="H110" s="95"/>
      <c r="I110" s="95"/>
      <c r="J110" s="95"/>
      <c r="K110" s="96"/>
    </row>
    <row r="111" spans="1:11" ht="15">
      <c r="A111" s="120"/>
      <c r="B111" s="150" t="s">
        <v>395</v>
      </c>
      <c r="C111" s="151"/>
      <c r="D111" s="151"/>
      <c r="E111" s="151"/>
      <c r="F111" s="151"/>
      <c r="G111" s="151"/>
      <c r="H111" s="151"/>
      <c r="I111" s="151"/>
      <c r="J111" s="151"/>
      <c r="K111" s="152"/>
    </row>
    <row r="112" spans="1:11" ht="15">
      <c r="A112" s="120"/>
      <c r="B112" s="147" t="s">
        <v>394</v>
      </c>
      <c r="C112" s="148"/>
      <c r="D112" s="148"/>
      <c r="E112" s="148"/>
      <c r="F112" s="148"/>
      <c r="G112" s="148"/>
      <c r="H112" s="148"/>
      <c r="I112" s="148"/>
      <c r="J112" s="148"/>
      <c r="K112" s="149"/>
    </row>
    <row r="113" spans="1:11" ht="15">
      <c r="A113" s="120"/>
      <c r="B113" s="138"/>
      <c r="C113" s="139"/>
      <c r="D113" s="139"/>
      <c r="E113" s="139"/>
      <c r="F113" s="139"/>
      <c r="G113" s="139"/>
      <c r="H113" s="139"/>
      <c r="I113" s="139"/>
      <c r="J113" s="139"/>
      <c r="K113" s="140"/>
    </row>
    <row r="114" spans="1:11" ht="15">
      <c r="A114" s="120"/>
      <c r="B114" s="168" t="s">
        <v>377</v>
      </c>
      <c r="C114" s="169"/>
      <c r="D114" s="169"/>
      <c r="E114" s="169"/>
      <c r="F114" s="169"/>
      <c r="G114" s="169"/>
      <c r="H114" s="169"/>
      <c r="I114" s="169"/>
      <c r="J114" s="169"/>
      <c r="K114" s="170"/>
    </row>
    <row r="115" spans="1:11" ht="15">
      <c r="A115" s="120"/>
      <c r="B115" s="138"/>
      <c r="C115" s="139"/>
      <c r="D115" s="139"/>
      <c r="E115" s="139"/>
      <c r="F115" s="139"/>
      <c r="G115" s="139"/>
      <c r="H115" s="139"/>
      <c r="I115" s="139"/>
      <c r="J115" s="139"/>
      <c r="K115" s="140"/>
    </row>
    <row r="116" spans="1:11" ht="15">
      <c r="A116" s="120"/>
      <c r="B116" s="144" t="s">
        <v>378</v>
      </c>
      <c r="C116" s="145"/>
      <c r="D116" s="145"/>
      <c r="E116" s="145"/>
      <c r="F116" s="145"/>
      <c r="G116" s="145"/>
      <c r="H116" s="145"/>
      <c r="I116" s="145"/>
      <c r="J116" s="145"/>
      <c r="K116" s="146"/>
    </row>
    <row r="117" spans="1:11" ht="15">
      <c r="A117" s="120"/>
      <c r="B117" s="144" t="s">
        <v>379</v>
      </c>
      <c r="C117" s="145"/>
      <c r="D117" s="145"/>
      <c r="E117" s="145"/>
      <c r="F117" s="145"/>
      <c r="G117" s="145"/>
      <c r="H117" s="145"/>
      <c r="I117" s="145"/>
      <c r="J117" s="145"/>
      <c r="K117" s="146"/>
    </row>
    <row r="118" spans="1:11" ht="15">
      <c r="A118" s="120"/>
      <c r="B118" s="144" t="s">
        <v>380</v>
      </c>
      <c r="C118" s="145"/>
      <c r="D118" s="145"/>
      <c r="E118" s="145"/>
      <c r="F118" s="145"/>
      <c r="G118" s="145"/>
      <c r="H118" s="145"/>
      <c r="I118" s="145"/>
      <c r="J118" s="145"/>
      <c r="K118" s="146"/>
    </row>
    <row r="119" spans="1:11" ht="15">
      <c r="A119" s="120"/>
      <c r="B119" s="144" t="s">
        <v>381</v>
      </c>
      <c r="C119" s="145"/>
      <c r="D119" s="145"/>
      <c r="E119" s="145"/>
      <c r="F119" s="145"/>
      <c r="G119" s="145"/>
      <c r="H119" s="145"/>
      <c r="I119" s="145"/>
      <c r="J119" s="145"/>
      <c r="K119" s="146"/>
    </row>
    <row r="120" spans="1:11" ht="15">
      <c r="A120" s="120"/>
      <c r="B120" s="144" t="s">
        <v>382</v>
      </c>
      <c r="C120" s="145"/>
      <c r="D120" s="145"/>
      <c r="E120" s="145"/>
      <c r="F120" s="145"/>
      <c r="G120" s="145"/>
      <c r="H120" s="145"/>
      <c r="I120" s="145"/>
      <c r="J120" s="145"/>
      <c r="K120" s="146"/>
    </row>
    <row r="121" spans="1:11" ht="15">
      <c r="A121" s="120"/>
      <c r="B121" s="144" t="s">
        <v>383</v>
      </c>
      <c r="C121" s="145"/>
      <c r="D121" s="145"/>
      <c r="E121" s="145"/>
      <c r="F121" s="145"/>
      <c r="G121" s="145"/>
      <c r="H121" s="145"/>
      <c r="I121" s="145"/>
      <c r="J121" s="145"/>
      <c r="K121" s="146"/>
    </row>
    <row r="122" spans="1:11" ht="15">
      <c r="A122" s="120"/>
      <c r="B122" s="138"/>
      <c r="C122" s="139"/>
      <c r="D122" s="139"/>
      <c r="E122" s="139"/>
      <c r="F122" s="139"/>
      <c r="G122" s="139"/>
      <c r="H122" s="139"/>
      <c r="I122" s="139"/>
      <c r="J122" s="139"/>
      <c r="K122" s="140"/>
    </row>
    <row r="123" spans="1:11" ht="15">
      <c r="A123" s="120"/>
      <c r="B123" s="168" t="s">
        <v>384</v>
      </c>
      <c r="C123" s="169"/>
      <c r="D123" s="169"/>
      <c r="E123" s="169"/>
      <c r="F123" s="169"/>
      <c r="G123" s="169"/>
      <c r="H123" s="169"/>
      <c r="I123" s="169"/>
      <c r="J123" s="169"/>
      <c r="K123" s="170"/>
    </row>
    <row r="124" spans="1:11" ht="15">
      <c r="A124" s="120"/>
      <c r="B124" s="138"/>
      <c r="C124" s="139"/>
      <c r="D124" s="139"/>
      <c r="E124" s="139"/>
      <c r="F124" s="139"/>
      <c r="G124" s="139"/>
      <c r="H124" s="139"/>
      <c r="I124" s="139"/>
      <c r="J124" s="139"/>
      <c r="K124" s="140"/>
    </row>
    <row r="125" spans="1:11" ht="15">
      <c r="A125" s="120"/>
      <c r="B125" s="144" t="s">
        <v>385</v>
      </c>
      <c r="C125" s="145"/>
      <c r="D125" s="145"/>
      <c r="E125" s="145"/>
      <c r="F125" s="145"/>
      <c r="G125" s="145"/>
      <c r="H125" s="145"/>
      <c r="I125" s="145"/>
      <c r="J125" s="145"/>
      <c r="K125" s="146"/>
    </row>
    <row r="126" spans="1:11" ht="15">
      <c r="A126" s="120"/>
      <c r="B126" s="144" t="s">
        <v>386</v>
      </c>
      <c r="C126" s="145"/>
      <c r="D126" s="145"/>
      <c r="E126" s="145"/>
      <c r="F126" s="145"/>
      <c r="G126" s="145"/>
      <c r="H126" s="145"/>
      <c r="I126" s="145"/>
      <c r="J126" s="145"/>
      <c r="K126" s="146"/>
    </row>
    <row r="127" spans="1:11" ht="15">
      <c r="A127" s="120"/>
      <c r="B127" s="144" t="s">
        <v>387</v>
      </c>
      <c r="C127" s="145"/>
      <c r="D127" s="145"/>
      <c r="E127" s="145"/>
      <c r="F127" s="145"/>
      <c r="G127" s="145"/>
      <c r="H127" s="145"/>
      <c r="I127" s="145"/>
      <c r="J127" s="145"/>
      <c r="K127" s="146"/>
    </row>
    <row r="128" spans="1:11" ht="15">
      <c r="A128" s="120"/>
      <c r="B128" s="144" t="s">
        <v>388</v>
      </c>
      <c r="C128" s="145"/>
      <c r="D128" s="145"/>
      <c r="E128" s="145"/>
      <c r="F128" s="145"/>
      <c r="G128" s="145"/>
      <c r="H128" s="145"/>
      <c r="I128" s="145"/>
      <c r="J128" s="145"/>
      <c r="K128" s="146"/>
    </row>
    <row r="129" spans="1:11" ht="15">
      <c r="A129" s="120"/>
      <c r="B129" s="144" t="s">
        <v>389</v>
      </c>
      <c r="C129" s="145"/>
      <c r="D129" s="145"/>
      <c r="E129" s="145"/>
      <c r="F129" s="145"/>
      <c r="G129" s="145"/>
      <c r="H129" s="145"/>
      <c r="I129" s="145"/>
      <c r="J129" s="145"/>
      <c r="K129" s="146"/>
    </row>
    <row r="130" spans="1:11" ht="15">
      <c r="A130" s="120"/>
      <c r="B130" s="144" t="s">
        <v>390</v>
      </c>
      <c r="C130" s="145"/>
      <c r="D130" s="145"/>
      <c r="E130" s="145"/>
      <c r="F130" s="145"/>
      <c r="G130" s="145"/>
      <c r="H130" s="145"/>
      <c r="I130" s="145"/>
      <c r="J130" s="145"/>
      <c r="K130" s="146"/>
    </row>
    <row r="131" spans="1:11" ht="15">
      <c r="A131" s="120"/>
      <c r="B131" s="138"/>
      <c r="C131" s="139"/>
      <c r="D131" s="139"/>
      <c r="E131" s="139"/>
      <c r="F131" s="139"/>
      <c r="G131" s="139"/>
      <c r="H131" s="139"/>
      <c r="I131" s="139"/>
      <c r="J131" s="139"/>
      <c r="K131" s="140"/>
    </row>
    <row r="132" spans="1:11" ht="33.75" customHeight="1" thickBot="1">
      <c r="A132" s="120"/>
      <c r="B132" s="135" t="s">
        <v>391</v>
      </c>
      <c r="C132" s="136"/>
      <c r="D132" s="136"/>
      <c r="E132" s="136"/>
      <c r="F132" s="136"/>
      <c r="G132" s="136"/>
      <c r="H132" s="136"/>
      <c r="I132" s="136"/>
      <c r="J132" s="136"/>
      <c r="K132" s="137"/>
    </row>
    <row r="133" s="109" customFormat="1" ht="51" customHeight="1">
      <c r="A133" s="120"/>
    </row>
    <row r="134" ht="14.25" hidden="1">
      <c r="A134" s="120"/>
    </row>
    <row r="135" ht="14.25" hidden="1">
      <c r="A135" s="120"/>
    </row>
    <row r="136" ht="14.25" hidden="1">
      <c r="A136" s="120"/>
    </row>
  </sheetData>
  <sheetProtection sheet="1" objects="1" scenarios="1" selectLockedCells="1"/>
  <protectedRanges>
    <protectedRange sqref="D29" name="Starting Year"/>
    <protectedRange sqref="H23 I25 I27 I29" name="Growth Rate"/>
    <protectedRange sqref="K41" name="CY Total Discharges"/>
    <protectedRange sqref="J73:J74" name="MCD IP Days"/>
    <protectedRange sqref="J77:J78" name="Revenues"/>
    <protectedRange sqref="J83" name="Total IP Days"/>
  </protectedRanges>
  <mergeCells count="52">
    <mergeCell ref="C8:I8"/>
    <mergeCell ref="B4:K4"/>
    <mergeCell ref="B5:K5"/>
    <mergeCell ref="B6:K6"/>
    <mergeCell ref="B131:K131"/>
    <mergeCell ref="B120:K120"/>
    <mergeCell ref="B121:K121"/>
    <mergeCell ref="B122:K122"/>
    <mergeCell ref="B123:K123"/>
    <mergeCell ref="B124:K124"/>
    <mergeCell ref="B125:K125"/>
    <mergeCell ref="B114:K114"/>
    <mergeCell ref="B115:K115"/>
    <mergeCell ref="B116:K116"/>
    <mergeCell ref="B117:K117"/>
    <mergeCell ref="B118:K118"/>
    <mergeCell ref="B132:K132"/>
    <mergeCell ref="B126:K126"/>
    <mergeCell ref="B127:K127"/>
    <mergeCell ref="B128:K128"/>
    <mergeCell ref="B129:K129"/>
    <mergeCell ref="B130:K130"/>
    <mergeCell ref="B119:K119"/>
    <mergeCell ref="B107:K107"/>
    <mergeCell ref="B108:K108"/>
    <mergeCell ref="B109:K109"/>
    <mergeCell ref="B111:K111"/>
    <mergeCell ref="B112:K112"/>
    <mergeCell ref="B113:K113"/>
    <mergeCell ref="B15:K15"/>
    <mergeCell ref="B11:K11"/>
    <mergeCell ref="B12:K12"/>
    <mergeCell ref="B13:K13"/>
    <mergeCell ref="B105:K105"/>
    <mergeCell ref="J96:K96"/>
    <mergeCell ref="B83:E83"/>
    <mergeCell ref="B106:K106"/>
    <mergeCell ref="I43:K43"/>
    <mergeCell ref="B54:K54"/>
    <mergeCell ref="B7:K7"/>
    <mergeCell ref="B9:K9"/>
    <mergeCell ref="B16:K16"/>
    <mergeCell ref="B36:K36"/>
    <mergeCell ref="C41:I41"/>
    <mergeCell ref="C101:I101"/>
    <mergeCell ref="C103:I103"/>
    <mergeCell ref="B62:K62"/>
    <mergeCell ref="B64:K64"/>
    <mergeCell ref="B66:K66"/>
    <mergeCell ref="B87:K87"/>
    <mergeCell ref="C99:I99"/>
    <mergeCell ref="B94:K94"/>
  </mergeCells>
  <printOptions horizontalCentered="1"/>
  <pageMargins left="0.2" right="0.2" top="0.75" bottom="0.75" header="0.3" footer="0.3"/>
  <pageSetup horizontalDpi="600" verticalDpi="600" orientation="portrait" scale="85" r:id="rId1"/>
  <rowBreaks count="2" manualBreakCount="2">
    <brk id="54" min="1" max="10" man="1"/>
    <brk id="94" min="1" max="10" man="1"/>
  </rowBreaks>
</worksheet>
</file>

<file path=xl/worksheets/sheet3.xml><?xml version="1.0" encoding="utf-8"?>
<worksheet xmlns="http://schemas.openxmlformats.org/spreadsheetml/2006/main" xmlns:r="http://schemas.openxmlformats.org/officeDocument/2006/relationships">
  <dimension ref="A1:J66"/>
  <sheetViews>
    <sheetView windowProtection="1" zoomScalePageLayoutView="0" workbookViewId="0" topLeftCell="A1">
      <selection activeCell="K35" sqref="K35"/>
    </sheetView>
  </sheetViews>
  <sheetFormatPr defaultColWidth="9.140625" defaultRowHeight="15"/>
  <sheetData>
    <row r="1" spans="1:10" ht="14.25">
      <c r="A1" t="s">
        <v>71</v>
      </c>
      <c r="E1" t="s">
        <v>72</v>
      </c>
      <c r="J1" t="s">
        <v>73</v>
      </c>
    </row>
    <row r="2" spans="1:9" ht="14.25">
      <c r="A2" t="s">
        <v>74</v>
      </c>
      <c r="E2" t="s">
        <v>75</v>
      </c>
      <c r="G2" t="s">
        <v>76</v>
      </c>
      <c r="I2" t="s">
        <v>77</v>
      </c>
    </row>
    <row r="3" spans="1:9" ht="14.25">
      <c r="A3" t="s">
        <v>78</v>
      </c>
      <c r="E3" t="s">
        <v>79</v>
      </c>
      <c r="G3" t="s">
        <v>80</v>
      </c>
      <c r="I3" t="s">
        <v>81</v>
      </c>
    </row>
    <row r="4" spans="5:7" ht="14.25">
      <c r="E4" t="s">
        <v>82</v>
      </c>
      <c r="G4" t="s">
        <v>83</v>
      </c>
    </row>
    <row r="5" ht="14.25">
      <c r="E5" t="s">
        <v>79</v>
      </c>
    </row>
    <row r="6" spans="1:4" ht="14.25">
      <c r="A6" t="s">
        <v>84</v>
      </c>
      <c r="D6" t="s">
        <v>85</v>
      </c>
    </row>
    <row r="7" ht="14.25">
      <c r="A7" t="s">
        <v>86</v>
      </c>
    </row>
    <row r="9" ht="14.25">
      <c r="A9" t="s">
        <v>87</v>
      </c>
    </row>
    <row r="10" spans="1:10" ht="14.25">
      <c r="A10">
        <v>1</v>
      </c>
      <c r="B10" t="s">
        <v>88</v>
      </c>
      <c r="J10">
        <v>1</v>
      </c>
    </row>
    <row r="11" spans="1:10" ht="14.25">
      <c r="A11">
        <v>2</v>
      </c>
      <c r="B11" t="s">
        <v>89</v>
      </c>
      <c r="J11">
        <v>2</v>
      </c>
    </row>
    <row r="12" spans="1:10" ht="14.25">
      <c r="A12">
        <v>3</v>
      </c>
      <c r="B12" t="s">
        <v>90</v>
      </c>
      <c r="J12">
        <v>3</v>
      </c>
    </row>
    <row r="13" spans="1:10" ht="14.25">
      <c r="A13">
        <v>4</v>
      </c>
      <c r="B13" t="s">
        <v>91</v>
      </c>
      <c r="J13">
        <v>4</v>
      </c>
    </row>
    <row r="14" spans="1:10" ht="14.25">
      <c r="A14">
        <v>5</v>
      </c>
      <c r="B14" t="s">
        <v>92</v>
      </c>
      <c r="J14">
        <v>5</v>
      </c>
    </row>
    <row r="15" spans="1:10" ht="14.25">
      <c r="A15">
        <v>6</v>
      </c>
      <c r="B15" t="s">
        <v>93</v>
      </c>
      <c r="J15">
        <v>6</v>
      </c>
    </row>
    <row r="16" spans="1:10" ht="14.25">
      <c r="A16">
        <v>7</v>
      </c>
      <c r="B16" t="s">
        <v>94</v>
      </c>
      <c r="J16">
        <v>7</v>
      </c>
    </row>
    <row r="51" ht="14.25">
      <c r="A51" t="s">
        <v>95</v>
      </c>
    </row>
    <row r="52" spans="1:10" ht="14.25">
      <c r="A52">
        <v>30</v>
      </c>
      <c r="B52" t="s">
        <v>96</v>
      </c>
      <c r="J52">
        <v>30</v>
      </c>
    </row>
    <row r="53" spans="1:10" ht="14.25">
      <c r="A53">
        <v>31</v>
      </c>
      <c r="B53" t="s">
        <v>97</v>
      </c>
      <c r="J53">
        <v>31</v>
      </c>
    </row>
    <row r="54" spans="1:10" ht="14.25">
      <c r="A54">
        <v>32</v>
      </c>
      <c r="B54" t="s">
        <v>98</v>
      </c>
      <c r="J54">
        <v>32</v>
      </c>
    </row>
    <row r="55" spans="1:10" ht="14.25">
      <c r="A55">
        <v>33</v>
      </c>
      <c r="B55" t="s">
        <v>99</v>
      </c>
      <c r="J55">
        <v>33</v>
      </c>
    </row>
    <row r="65" ht="14.25">
      <c r="A65" t="s">
        <v>100</v>
      </c>
    </row>
    <row r="66" spans="1:10" ht="14.25">
      <c r="A66" t="s">
        <v>101</v>
      </c>
      <c r="J66" t="s">
        <v>102</v>
      </c>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R104"/>
  <sheetViews>
    <sheetView windowProtection="1" zoomScalePageLayoutView="0" workbookViewId="0" topLeftCell="A1">
      <selection activeCell="N17" sqref="N17"/>
    </sheetView>
  </sheetViews>
  <sheetFormatPr defaultColWidth="9.140625" defaultRowHeight="15"/>
  <sheetData>
    <row r="1" spans="1:18" ht="14.25">
      <c r="A1" t="s">
        <v>73</v>
      </c>
      <c r="G1" t="s">
        <v>103</v>
      </c>
      <c r="R1" t="s">
        <v>71</v>
      </c>
    </row>
    <row r="2" spans="1:16" ht="14.25">
      <c r="A2" t="s">
        <v>104</v>
      </c>
      <c r="J2" t="s">
        <v>75</v>
      </c>
      <c r="M2" t="s">
        <v>105</v>
      </c>
      <c r="P2" t="s">
        <v>106</v>
      </c>
    </row>
    <row r="3" spans="1:16" ht="14.25">
      <c r="A3" t="s">
        <v>107</v>
      </c>
      <c r="M3" t="s">
        <v>108</v>
      </c>
      <c r="P3" t="s">
        <v>109</v>
      </c>
    </row>
    <row r="4" spans="10:13" ht="14.25">
      <c r="J4" t="s">
        <v>110</v>
      </c>
      <c r="M4" t="s">
        <v>111</v>
      </c>
    </row>
    <row r="5" spans="7:17" ht="14.25">
      <c r="G5" s="214" t="s">
        <v>112</v>
      </c>
      <c r="H5" s="214"/>
      <c r="I5" s="214"/>
      <c r="J5" s="214"/>
      <c r="K5" s="215" t="s">
        <v>113</v>
      </c>
      <c r="L5" s="215"/>
      <c r="M5" s="215"/>
      <c r="N5" s="214" t="s">
        <v>66</v>
      </c>
      <c r="O5" s="214"/>
      <c r="P5" s="214"/>
      <c r="Q5" s="214"/>
    </row>
    <row r="6" ht="14.25">
      <c r="C6" t="s">
        <v>114</v>
      </c>
    </row>
    <row r="7" spans="3:17" ht="14.25">
      <c r="C7" t="s">
        <v>115</v>
      </c>
      <c r="J7" t="s">
        <v>116</v>
      </c>
      <c r="K7" t="s">
        <v>67</v>
      </c>
      <c r="L7" t="s">
        <v>117</v>
      </c>
      <c r="Q7" t="s">
        <v>67</v>
      </c>
    </row>
    <row r="8" spans="3:17" ht="14.25">
      <c r="C8" t="s">
        <v>118</v>
      </c>
      <c r="D8" t="s">
        <v>119</v>
      </c>
      <c r="E8" t="s">
        <v>120</v>
      </c>
      <c r="F8" t="s">
        <v>121</v>
      </c>
      <c r="H8" t="s">
        <v>122</v>
      </c>
      <c r="I8" t="s">
        <v>122</v>
      </c>
      <c r="J8" t="s">
        <v>123</v>
      </c>
      <c r="K8" t="s">
        <v>124</v>
      </c>
      <c r="L8" t="s">
        <v>125</v>
      </c>
      <c r="M8" t="s">
        <v>126</v>
      </c>
      <c r="O8" t="s">
        <v>122</v>
      </c>
      <c r="P8" t="s">
        <v>127</v>
      </c>
      <c r="Q8" t="s">
        <v>123</v>
      </c>
    </row>
    <row r="9" spans="2:17" ht="14.25">
      <c r="B9" t="s">
        <v>128</v>
      </c>
      <c r="C9" t="s">
        <v>129</v>
      </c>
      <c r="D9" t="s">
        <v>130</v>
      </c>
      <c r="E9" t="s">
        <v>131</v>
      </c>
      <c r="F9" t="s">
        <v>132</v>
      </c>
      <c r="G9" t="s">
        <v>133</v>
      </c>
      <c r="H9" t="s">
        <v>134</v>
      </c>
      <c r="I9" t="s">
        <v>135</v>
      </c>
      <c r="J9" t="s">
        <v>136</v>
      </c>
      <c r="K9" t="s">
        <v>137</v>
      </c>
      <c r="L9" t="s">
        <v>138</v>
      </c>
      <c r="M9" t="s">
        <v>139</v>
      </c>
      <c r="N9" t="s">
        <v>133</v>
      </c>
      <c r="O9" t="s">
        <v>134</v>
      </c>
      <c r="P9" t="s">
        <v>135</v>
      </c>
      <c r="Q9" t="s">
        <v>136</v>
      </c>
    </row>
    <row r="10" spans="3:17" ht="14.25">
      <c r="C10">
        <v>1</v>
      </c>
      <c r="D10">
        <v>2</v>
      </c>
      <c r="E10">
        <v>3</v>
      </c>
      <c r="F10">
        <v>4</v>
      </c>
      <c r="G10">
        <v>5</v>
      </c>
      <c r="H10">
        <v>6</v>
      </c>
      <c r="I10">
        <v>7</v>
      </c>
      <c r="J10">
        <v>8</v>
      </c>
      <c r="K10">
        <v>9</v>
      </c>
      <c r="L10">
        <v>10</v>
      </c>
      <c r="M10">
        <v>11</v>
      </c>
      <c r="N10">
        <v>12</v>
      </c>
      <c r="O10">
        <v>13</v>
      </c>
      <c r="P10">
        <v>14</v>
      </c>
      <c r="Q10">
        <v>15</v>
      </c>
    </row>
    <row r="11" spans="1:18" ht="14.25">
      <c r="A11">
        <v>1</v>
      </c>
      <c r="B11" s="70" t="s">
        <v>140</v>
      </c>
      <c r="C11" s="70"/>
      <c r="D11" s="70"/>
      <c r="H11" s="65"/>
      <c r="I11" s="62"/>
      <c r="J11" s="63"/>
      <c r="O11" s="65"/>
      <c r="P11" s="62"/>
      <c r="Q11" s="63"/>
      <c r="R11">
        <v>1</v>
      </c>
    </row>
    <row r="12" spans="2:17" ht="14.25">
      <c r="B12" s="70" t="s">
        <v>141</v>
      </c>
      <c r="C12" s="70"/>
      <c r="D12" s="70"/>
      <c r="H12" s="65"/>
      <c r="I12" s="62"/>
      <c r="J12" s="63"/>
      <c r="O12" s="65"/>
      <c r="P12" s="62"/>
      <c r="Q12" s="63"/>
    </row>
    <row r="13" spans="2:17" ht="14.25">
      <c r="B13" s="70" t="s">
        <v>142</v>
      </c>
      <c r="C13" s="70"/>
      <c r="D13" s="70"/>
      <c r="H13" s="65"/>
      <c r="I13" s="62"/>
      <c r="J13" s="63"/>
      <c r="O13" s="65"/>
      <c r="P13" s="62"/>
      <c r="Q13" s="63"/>
    </row>
    <row r="14" spans="1:18" ht="14.25">
      <c r="A14">
        <v>2</v>
      </c>
      <c r="B14" s="71" t="s">
        <v>143</v>
      </c>
      <c r="C14" s="71"/>
      <c r="D14" s="71"/>
      <c r="H14" s="65"/>
      <c r="I14" s="62"/>
      <c r="J14" s="63"/>
      <c r="O14" s="65"/>
      <c r="P14" s="62"/>
      <c r="Q14" s="63"/>
      <c r="R14">
        <v>2</v>
      </c>
    </row>
    <row r="15" spans="1:18" ht="14.25">
      <c r="A15">
        <v>3</v>
      </c>
      <c r="B15" s="71" t="s">
        <v>144</v>
      </c>
      <c r="C15" s="71"/>
      <c r="D15" s="71"/>
      <c r="H15" s="65"/>
      <c r="I15" s="62"/>
      <c r="J15" s="63"/>
      <c r="O15" s="65"/>
      <c r="P15" s="62"/>
      <c r="Q15" s="63"/>
      <c r="R15">
        <v>3</v>
      </c>
    </row>
    <row r="16" spans="1:18" ht="14.25">
      <c r="A16">
        <v>4</v>
      </c>
      <c r="B16" s="71" t="s">
        <v>145</v>
      </c>
      <c r="C16" s="71"/>
      <c r="D16" s="71"/>
      <c r="H16" s="65"/>
      <c r="I16" s="62"/>
      <c r="J16" s="63"/>
      <c r="O16" s="65"/>
      <c r="P16" s="62"/>
      <c r="Q16" s="63"/>
      <c r="R16">
        <v>4</v>
      </c>
    </row>
    <row r="17" spans="1:18" ht="14.25">
      <c r="A17">
        <v>5</v>
      </c>
      <c r="B17" t="s">
        <v>146</v>
      </c>
      <c r="H17" s="65"/>
      <c r="I17" s="64"/>
      <c r="J17" s="64"/>
      <c r="K17" s="65"/>
      <c r="L17" s="65"/>
      <c r="M17" s="65"/>
      <c r="N17" s="65"/>
      <c r="O17" s="65"/>
      <c r="P17" s="64"/>
      <c r="Q17" s="64"/>
      <c r="R17">
        <v>5</v>
      </c>
    </row>
    <row r="18" spans="1:18" ht="14.25">
      <c r="A18">
        <v>6</v>
      </c>
      <c r="B18" t="s">
        <v>147</v>
      </c>
      <c r="H18" s="65"/>
      <c r="I18" s="64"/>
      <c r="J18" s="64"/>
      <c r="K18" s="65"/>
      <c r="L18" s="65"/>
      <c r="M18" s="65"/>
      <c r="N18" s="65"/>
      <c r="O18" s="65"/>
      <c r="P18" s="64"/>
      <c r="Q18" s="64"/>
      <c r="R18">
        <v>6</v>
      </c>
    </row>
    <row r="19" spans="1:18" ht="14.25">
      <c r="A19">
        <v>7</v>
      </c>
      <c r="B19" t="s">
        <v>148</v>
      </c>
      <c r="H19" s="65"/>
      <c r="I19" s="64"/>
      <c r="J19" s="64"/>
      <c r="K19" s="65"/>
      <c r="L19" s="65"/>
      <c r="M19" s="65"/>
      <c r="N19" s="65"/>
      <c r="O19" s="65"/>
      <c r="P19" s="64"/>
      <c r="Q19" s="64"/>
      <c r="R19">
        <v>7</v>
      </c>
    </row>
    <row r="20" spans="2:17" ht="14.25">
      <c r="B20" t="s">
        <v>149</v>
      </c>
      <c r="H20" s="65"/>
      <c r="I20" s="64"/>
      <c r="J20" s="64"/>
      <c r="K20" s="65"/>
      <c r="L20" s="65"/>
      <c r="M20" s="65"/>
      <c r="N20" s="65"/>
      <c r="O20" s="65"/>
      <c r="P20" s="64"/>
      <c r="Q20" s="64"/>
    </row>
    <row r="21" spans="1:18" ht="14.25">
      <c r="A21">
        <v>8</v>
      </c>
      <c r="B21" s="70" t="s">
        <v>150</v>
      </c>
      <c r="C21" s="70"/>
      <c r="D21" s="70"/>
      <c r="H21" s="65"/>
      <c r="I21" s="62"/>
      <c r="J21" s="63"/>
      <c r="O21" s="65"/>
      <c r="P21" s="62"/>
      <c r="Q21" s="63"/>
      <c r="R21">
        <v>8</v>
      </c>
    </row>
    <row r="22" spans="1:18" ht="14.25">
      <c r="A22">
        <v>9</v>
      </c>
      <c r="B22" s="70" t="s">
        <v>151</v>
      </c>
      <c r="C22" s="70"/>
      <c r="D22" s="70"/>
      <c r="H22" s="65"/>
      <c r="I22" s="62"/>
      <c r="J22" s="63"/>
      <c r="O22" s="65"/>
      <c r="P22" s="62"/>
      <c r="Q22" s="63"/>
      <c r="R22">
        <v>9</v>
      </c>
    </row>
    <row r="23" spans="1:18" ht="14.25">
      <c r="A23">
        <v>10</v>
      </c>
      <c r="B23" s="70" t="s">
        <v>152</v>
      </c>
      <c r="C23" s="70"/>
      <c r="D23" s="70"/>
      <c r="H23" s="65"/>
      <c r="I23" s="62"/>
      <c r="J23" s="63"/>
      <c r="O23" s="65"/>
      <c r="P23" s="62"/>
      <c r="Q23" s="63"/>
      <c r="R23">
        <v>10</v>
      </c>
    </row>
    <row r="24" spans="1:18" ht="14.25">
      <c r="A24">
        <v>11</v>
      </c>
      <c r="B24" s="70" t="s">
        <v>153</v>
      </c>
      <c r="C24" s="70"/>
      <c r="D24" s="70"/>
      <c r="H24" s="65"/>
      <c r="I24" s="62"/>
      <c r="J24" s="63"/>
      <c r="O24" s="65"/>
      <c r="P24" s="62"/>
      <c r="Q24" s="63"/>
      <c r="R24">
        <v>11</v>
      </c>
    </row>
    <row r="25" spans="1:18" ht="14.25">
      <c r="A25">
        <v>12</v>
      </c>
      <c r="B25" s="70" t="s">
        <v>154</v>
      </c>
      <c r="C25" s="70"/>
      <c r="D25" s="70"/>
      <c r="H25" s="65"/>
      <c r="I25" s="62"/>
      <c r="J25" s="63"/>
      <c r="O25" s="65"/>
      <c r="P25" s="62"/>
      <c r="Q25" s="63"/>
      <c r="R25">
        <v>12</v>
      </c>
    </row>
    <row r="26" spans="1:18" ht="14.25">
      <c r="A26">
        <v>13</v>
      </c>
      <c r="B26" s="65" t="s">
        <v>155</v>
      </c>
      <c r="C26" s="65"/>
      <c r="D26" s="65"/>
      <c r="R26">
        <v>13</v>
      </c>
    </row>
    <row r="27" spans="1:18" ht="14.25">
      <c r="A27">
        <v>14</v>
      </c>
      <c r="B27" t="s">
        <v>156</v>
      </c>
      <c r="Q27" s="65"/>
      <c r="R27">
        <v>14</v>
      </c>
    </row>
    <row r="28" spans="1:18" ht="14.25">
      <c r="A28">
        <v>15</v>
      </c>
      <c r="B28" t="s">
        <v>157</v>
      </c>
      <c r="R28">
        <v>15</v>
      </c>
    </row>
    <row r="29" spans="1:18" ht="14.25">
      <c r="A29">
        <v>16</v>
      </c>
      <c r="B29" s="70" t="s">
        <v>158</v>
      </c>
      <c r="C29" s="70"/>
      <c r="D29" s="70"/>
      <c r="I29" s="62"/>
      <c r="J29" s="73"/>
      <c r="P29" s="62"/>
      <c r="Q29" s="73"/>
      <c r="R29">
        <v>16</v>
      </c>
    </row>
    <row r="30" spans="1:18" ht="14.25">
      <c r="A30">
        <v>17</v>
      </c>
      <c r="B30" s="70" t="s">
        <v>159</v>
      </c>
      <c r="C30" s="70"/>
      <c r="D30" s="70"/>
      <c r="I30" s="62"/>
      <c r="J30" s="73"/>
      <c r="P30" s="62"/>
      <c r="Q30" s="73"/>
      <c r="R30">
        <v>17</v>
      </c>
    </row>
    <row r="31" spans="1:18" ht="14.25">
      <c r="A31">
        <v>18</v>
      </c>
      <c r="B31" t="s">
        <v>160</v>
      </c>
      <c r="R31">
        <v>18</v>
      </c>
    </row>
    <row r="32" spans="1:18" ht="14.25">
      <c r="A32">
        <v>19</v>
      </c>
      <c r="B32" t="s">
        <v>161</v>
      </c>
      <c r="R32">
        <v>19</v>
      </c>
    </row>
    <row r="33" spans="1:18" ht="14.25">
      <c r="A33">
        <v>20</v>
      </c>
      <c r="B33" t="s">
        <v>162</v>
      </c>
      <c r="R33">
        <v>20</v>
      </c>
    </row>
    <row r="34" spans="1:18" ht="14.25">
      <c r="A34">
        <v>21</v>
      </c>
      <c r="B34" t="s">
        <v>163</v>
      </c>
      <c r="R34">
        <v>21</v>
      </c>
    </row>
    <row r="35" spans="1:18" ht="14.25">
      <c r="A35">
        <v>22</v>
      </c>
      <c r="B35" t="s">
        <v>164</v>
      </c>
      <c r="R35">
        <v>22</v>
      </c>
    </row>
    <row r="36" spans="1:18" ht="14.25">
      <c r="A36">
        <v>23</v>
      </c>
      <c r="B36" t="s">
        <v>165</v>
      </c>
      <c r="R36">
        <v>23</v>
      </c>
    </row>
    <row r="37" spans="1:18" ht="14.25">
      <c r="A37">
        <v>24</v>
      </c>
      <c r="B37" t="s">
        <v>166</v>
      </c>
      <c r="R37">
        <v>24</v>
      </c>
    </row>
    <row r="38" spans="1:18" ht="14.25">
      <c r="A38">
        <v>25</v>
      </c>
      <c r="B38" t="s">
        <v>167</v>
      </c>
      <c r="R38">
        <v>25</v>
      </c>
    </row>
    <row r="39" spans="1:18" ht="14.25">
      <c r="A39">
        <v>26</v>
      </c>
      <c r="B39" t="s">
        <v>168</v>
      </c>
      <c r="R39">
        <v>26</v>
      </c>
    </row>
    <row r="40" spans="1:18" ht="14.25">
      <c r="A40">
        <v>27</v>
      </c>
      <c r="B40" t="s">
        <v>169</v>
      </c>
      <c r="R40">
        <v>27</v>
      </c>
    </row>
    <row r="41" spans="1:18" ht="14.25">
      <c r="A41">
        <v>28</v>
      </c>
      <c r="B41" t="s">
        <v>170</v>
      </c>
      <c r="R41">
        <v>28</v>
      </c>
    </row>
    <row r="42" spans="1:18" ht="14.25">
      <c r="A42">
        <v>29</v>
      </c>
      <c r="B42" t="s">
        <v>171</v>
      </c>
      <c r="R42">
        <v>29</v>
      </c>
    </row>
    <row r="43" spans="1:18" ht="14.25">
      <c r="A43">
        <v>30</v>
      </c>
      <c r="B43" t="s">
        <v>172</v>
      </c>
      <c r="R43">
        <v>30</v>
      </c>
    </row>
    <row r="44" spans="1:18" ht="14.25">
      <c r="A44">
        <v>31</v>
      </c>
      <c r="B44" t="s">
        <v>173</v>
      </c>
      <c r="R44">
        <v>31</v>
      </c>
    </row>
    <row r="45" spans="1:18" ht="14.25">
      <c r="A45">
        <v>32</v>
      </c>
      <c r="B45" t="s">
        <v>174</v>
      </c>
      <c r="R45">
        <v>32</v>
      </c>
    </row>
    <row r="46" spans="1:18" ht="14.25">
      <c r="A46">
        <v>33</v>
      </c>
      <c r="B46" t="s">
        <v>175</v>
      </c>
      <c r="R46">
        <v>33</v>
      </c>
    </row>
    <row r="51" ht="14.25">
      <c r="A51" t="s">
        <v>176</v>
      </c>
    </row>
    <row r="52" spans="1:18" ht="14.25">
      <c r="A52" t="s">
        <v>177</v>
      </c>
      <c r="R52" t="s">
        <v>101</v>
      </c>
    </row>
    <row r="53" spans="1:18" ht="14.25">
      <c r="A53" t="s">
        <v>73</v>
      </c>
      <c r="G53" t="s">
        <v>103</v>
      </c>
      <c r="R53" t="s">
        <v>71</v>
      </c>
    </row>
    <row r="78" ht="14.25">
      <c r="F78" t="s">
        <v>178</v>
      </c>
    </row>
    <row r="104" spans="1:18" ht="14.25">
      <c r="A104" t="s">
        <v>101</v>
      </c>
      <c r="R104" t="s">
        <v>179</v>
      </c>
    </row>
  </sheetData>
  <sheetProtection/>
  <mergeCells count="3">
    <mergeCell ref="N5:Q5"/>
    <mergeCell ref="G5:J5"/>
    <mergeCell ref="K5:M5"/>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R104"/>
  <sheetViews>
    <sheetView windowProtection="1" zoomScalePageLayoutView="0" workbookViewId="0" topLeftCell="A1">
      <selection activeCell="K35" sqref="K35"/>
    </sheetView>
  </sheetViews>
  <sheetFormatPr defaultColWidth="9.140625" defaultRowHeight="15"/>
  <sheetData>
    <row r="1" spans="1:18" ht="14.25">
      <c r="A1" t="s">
        <v>73</v>
      </c>
      <c r="G1" t="s">
        <v>103</v>
      </c>
      <c r="R1" t="s">
        <v>71</v>
      </c>
    </row>
    <row r="2" spans="1:16" ht="14.25">
      <c r="A2" t="s">
        <v>104</v>
      </c>
      <c r="J2" t="s">
        <v>75</v>
      </c>
      <c r="M2" t="s">
        <v>105</v>
      </c>
      <c r="P2" t="s">
        <v>106</v>
      </c>
    </row>
    <row r="3" spans="1:16" ht="14.25">
      <c r="A3" t="s">
        <v>107</v>
      </c>
      <c r="M3" t="s">
        <v>108</v>
      </c>
      <c r="P3" t="s">
        <v>109</v>
      </c>
    </row>
    <row r="4" spans="10:13" ht="14.25">
      <c r="J4" t="s">
        <v>110</v>
      </c>
      <c r="M4" t="s">
        <v>111</v>
      </c>
    </row>
    <row r="5" spans="7:14" ht="14.25">
      <c r="G5" t="s">
        <v>112</v>
      </c>
      <c r="K5" t="s">
        <v>113</v>
      </c>
      <c r="N5" t="s">
        <v>66</v>
      </c>
    </row>
    <row r="6" ht="14.25">
      <c r="C6" t="s">
        <v>114</v>
      </c>
    </row>
    <row r="7" spans="3:17" ht="14.25">
      <c r="C7" t="s">
        <v>115</v>
      </c>
      <c r="J7" t="s">
        <v>116</v>
      </c>
      <c r="K7" t="s">
        <v>67</v>
      </c>
      <c r="L7" t="s">
        <v>117</v>
      </c>
      <c r="Q7" t="s">
        <v>67</v>
      </c>
    </row>
    <row r="8" spans="3:17" ht="14.25">
      <c r="C8" t="s">
        <v>118</v>
      </c>
      <c r="D8" t="s">
        <v>119</v>
      </c>
      <c r="E8" t="s">
        <v>120</v>
      </c>
      <c r="F8" t="s">
        <v>121</v>
      </c>
      <c r="H8" t="s">
        <v>122</v>
      </c>
      <c r="I8" t="s">
        <v>122</v>
      </c>
      <c r="J8" t="s">
        <v>123</v>
      </c>
      <c r="K8" t="s">
        <v>124</v>
      </c>
      <c r="L8" t="s">
        <v>125</v>
      </c>
      <c r="M8" t="s">
        <v>126</v>
      </c>
      <c r="O8" t="s">
        <v>122</v>
      </c>
      <c r="P8" t="s">
        <v>127</v>
      </c>
      <c r="Q8" t="s">
        <v>123</v>
      </c>
    </row>
    <row r="9" spans="2:17" ht="14.25">
      <c r="B9" t="s">
        <v>128</v>
      </c>
      <c r="C9" t="s">
        <v>129</v>
      </c>
      <c r="D9" t="s">
        <v>130</v>
      </c>
      <c r="E9" t="s">
        <v>131</v>
      </c>
      <c r="F9" t="s">
        <v>132</v>
      </c>
      <c r="G9" t="s">
        <v>133</v>
      </c>
      <c r="H9" t="s">
        <v>134</v>
      </c>
      <c r="I9" t="s">
        <v>135</v>
      </c>
      <c r="J9" t="s">
        <v>136</v>
      </c>
      <c r="K9" t="s">
        <v>137</v>
      </c>
      <c r="L9" t="s">
        <v>138</v>
      </c>
      <c r="M9" t="s">
        <v>139</v>
      </c>
      <c r="N9" t="s">
        <v>133</v>
      </c>
      <c r="O9" t="s">
        <v>134</v>
      </c>
      <c r="P9" t="s">
        <v>135</v>
      </c>
      <c r="Q9" t="s">
        <v>136</v>
      </c>
    </row>
    <row r="10" spans="3:17" ht="14.25">
      <c r="C10">
        <v>1</v>
      </c>
      <c r="D10">
        <v>2</v>
      </c>
      <c r="E10">
        <v>3</v>
      </c>
      <c r="F10">
        <v>4</v>
      </c>
      <c r="G10">
        <v>5</v>
      </c>
      <c r="H10">
        <v>6</v>
      </c>
      <c r="I10">
        <v>7</v>
      </c>
      <c r="J10">
        <v>8</v>
      </c>
      <c r="K10">
        <v>9</v>
      </c>
      <c r="L10">
        <v>10</v>
      </c>
      <c r="M10">
        <v>11</v>
      </c>
      <c r="N10">
        <v>12</v>
      </c>
      <c r="O10">
        <v>13</v>
      </c>
      <c r="P10">
        <v>14</v>
      </c>
      <c r="Q10">
        <v>15</v>
      </c>
    </row>
    <row r="11" spans="1:18" ht="14.25">
      <c r="A11">
        <v>1</v>
      </c>
      <c r="B11" t="s">
        <v>140</v>
      </c>
      <c r="I11" s="62"/>
      <c r="J11" s="73"/>
      <c r="P11" s="62"/>
      <c r="Q11" s="73"/>
      <c r="R11">
        <v>1</v>
      </c>
    </row>
    <row r="12" spans="2:9" ht="14.25">
      <c r="B12" t="s">
        <v>141</v>
      </c>
      <c r="I12" s="65"/>
    </row>
    <row r="13" spans="2:17" ht="14.25">
      <c r="B13" t="s">
        <v>142</v>
      </c>
      <c r="P13" s="65"/>
      <c r="Q13" s="65"/>
    </row>
    <row r="14" spans="1:18" ht="14.25">
      <c r="A14">
        <v>2</v>
      </c>
      <c r="B14" t="s">
        <v>143</v>
      </c>
      <c r="I14" s="62"/>
      <c r="J14" s="73"/>
      <c r="P14" s="62"/>
      <c r="Q14" s="73"/>
      <c r="R14">
        <v>2</v>
      </c>
    </row>
    <row r="15" spans="1:18" ht="14.25">
      <c r="A15">
        <v>3</v>
      </c>
      <c r="B15" t="s">
        <v>144</v>
      </c>
      <c r="I15" s="62"/>
      <c r="J15" s="73"/>
      <c r="P15" s="62"/>
      <c r="Q15" s="73"/>
      <c r="R15">
        <v>3</v>
      </c>
    </row>
    <row r="16" spans="1:18" ht="14.25">
      <c r="A16">
        <v>4</v>
      </c>
      <c r="B16" t="s">
        <v>145</v>
      </c>
      <c r="I16" s="62"/>
      <c r="J16" s="73"/>
      <c r="P16" s="62"/>
      <c r="Q16" s="73"/>
      <c r="R16">
        <v>4</v>
      </c>
    </row>
    <row r="17" spans="1:18" ht="14.25">
      <c r="A17">
        <v>5</v>
      </c>
      <c r="B17" t="s">
        <v>146</v>
      </c>
      <c r="R17">
        <v>5</v>
      </c>
    </row>
    <row r="18" spans="1:18" ht="14.25">
      <c r="A18">
        <v>6</v>
      </c>
      <c r="B18" t="s">
        <v>147</v>
      </c>
      <c r="R18">
        <v>6</v>
      </c>
    </row>
    <row r="19" spans="1:18" ht="14.25">
      <c r="A19">
        <v>7</v>
      </c>
      <c r="B19" t="s">
        <v>148</v>
      </c>
      <c r="R19">
        <v>7</v>
      </c>
    </row>
    <row r="20" ht="14.25">
      <c r="B20" t="s">
        <v>149</v>
      </c>
    </row>
    <row r="21" spans="1:18" ht="14.25">
      <c r="A21">
        <v>8</v>
      </c>
      <c r="B21" t="s">
        <v>150</v>
      </c>
      <c r="I21" s="62"/>
      <c r="J21" s="73"/>
      <c r="P21" s="62"/>
      <c r="Q21" s="73"/>
      <c r="R21">
        <v>8</v>
      </c>
    </row>
    <row r="22" spans="1:18" ht="14.25">
      <c r="A22">
        <v>9</v>
      </c>
      <c r="B22" t="s">
        <v>151</v>
      </c>
      <c r="I22" s="62"/>
      <c r="J22" s="73"/>
      <c r="P22" s="62"/>
      <c r="Q22" s="73"/>
      <c r="R22">
        <v>9</v>
      </c>
    </row>
    <row r="23" spans="1:18" ht="14.25">
      <c r="A23">
        <v>10</v>
      </c>
      <c r="B23" t="s">
        <v>152</v>
      </c>
      <c r="I23" s="62"/>
      <c r="J23" s="73"/>
      <c r="P23" s="62"/>
      <c r="Q23" s="73"/>
      <c r="R23">
        <v>10</v>
      </c>
    </row>
    <row r="24" spans="1:18" ht="14.25">
      <c r="A24">
        <v>11</v>
      </c>
      <c r="B24" t="s">
        <v>153</v>
      </c>
      <c r="I24" s="62"/>
      <c r="J24" s="73"/>
      <c r="P24" s="62"/>
      <c r="Q24" s="73"/>
      <c r="R24">
        <v>11</v>
      </c>
    </row>
    <row r="25" spans="1:18" ht="14.25">
      <c r="A25">
        <v>12</v>
      </c>
      <c r="B25" t="s">
        <v>154</v>
      </c>
      <c r="I25" s="62"/>
      <c r="J25" s="73"/>
      <c r="P25" s="62"/>
      <c r="Q25" s="73"/>
      <c r="R25">
        <v>12</v>
      </c>
    </row>
    <row r="26" spans="1:18" ht="14.25">
      <c r="A26">
        <v>13</v>
      </c>
      <c r="B26" t="s">
        <v>155</v>
      </c>
      <c r="R26">
        <v>13</v>
      </c>
    </row>
    <row r="27" spans="1:18" ht="14.25">
      <c r="A27">
        <v>14</v>
      </c>
      <c r="B27" t="s">
        <v>156</v>
      </c>
      <c r="R27">
        <v>14</v>
      </c>
    </row>
    <row r="28" spans="1:18" ht="14.25">
      <c r="A28">
        <v>15</v>
      </c>
      <c r="B28" t="s">
        <v>157</v>
      </c>
      <c r="R28">
        <v>15</v>
      </c>
    </row>
    <row r="29" spans="1:18" ht="14.25">
      <c r="A29">
        <v>16</v>
      </c>
      <c r="B29" t="s">
        <v>158</v>
      </c>
      <c r="I29" s="62"/>
      <c r="J29" s="73"/>
      <c r="P29" s="62"/>
      <c r="Q29" s="73"/>
      <c r="R29">
        <v>16</v>
      </c>
    </row>
    <row r="30" spans="1:18" ht="14.25">
      <c r="A30">
        <v>17</v>
      </c>
      <c r="B30" t="s">
        <v>159</v>
      </c>
      <c r="I30" s="62"/>
      <c r="J30" s="73"/>
      <c r="P30" s="62"/>
      <c r="Q30" s="73"/>
      <c r="R30">
        <v>17</v>
      </c>
    </row>
    <row r="31" spans="1:18" ht="14.25">
      <c r="A31">
        <v>18</v>
      </c>
      <c r="B31" t="s">
        <v>160</v>
      </c>
      <c r="R31">
        <v>18</v>
      </c>
    </row>
    <row r="32" spans="1:18" ht="14.25">
      <c r="A32">
        <v>19</v>
      </c>
      <c r="B32" t="s">
        <v>161</v>
      </c>
      <c r="R32">
        <v>19</v>
      </c>
    </row>
    <row r="33" spans="1:18" ht="14.25">
      <c r="A33">
        <v>20</v>
      </c>
      <c r="B33" t="s">
        <v>162</v>
      </c>
      <c r="R33">
        <v>20</v>
      </c>
    </row>
    <row r="34" spans="1:18" ht="14.25">
      <c r="A34">
        <v>21</v>
      </c>
      <c r="B34" t="s">
        <v>163</v>
      </c>
      <c r="R34">
        <v>21</v>
      </c>
    </row>
    <row r="35" spans="1:18" ht="14.25">
      <c r="A35">
        <v>22</v>
      </c>
      <c r="B35" t="s">
        <v>164</v>
      </c>
      <c r="R35">
        <v>22</v>
      </c>
    </row>
    <row r="36" spans="1:18" ht="14.25">
      <c r="A36">
        <v>23</v>
      </c>
      <c r="B36" t="s">
        <v>165</v>
      </c>
      <c r="R36">
        <v>23</v>
      </c>
    </row>
    <row r="37" spans="1:18" ht="14.25">
      <c r="A37">
        <v>24</v>
      </c>
      <c r="B37" t="s">
        <v>166</v>
      </c>
      <c r="R37">
        <v>24</v>
      </c>
    </row>
    <row r="38" spans="1:18" ht="14.25">
      <c r="A38">
        <v>25</v>
      </c>
      <c r="B38" t="s">
        <v>167</v>
      </c>
      <c r="R38">
        <v>25</v>
      </c>
    </row>
    <row r="39" spans="1:18" ht="14.25">
      <c r="A39">
        <v>26</v>
      </c>
      <c r="B39" t="s">
        <v>168</v>
      </c>
      <c r="R39">
        <v>26</v>
      </c>
    </row>
    <row r="40" spans="1:18" ht="14.25">
      <c r="A40">
        <v>27</v>
      </c>
      <c r="B40" t="s">
        <v>169</v>
      </c>
      <c r="R40">
        <v>27</v>
      </c>
    </row>
    <row r="41" spans="1:18" ht="14.25">
      <c r="A41">
        <v>28</v>
      </c>
      <c r="B41" t="s">
        <v>170</v>
      </c>
      <c r="R41">
        <v>28</v>
      </c>
    </row>
    <row r="42" spans="1:18" ht="14.25">
      <c r="A42">
        <v>29</v>
      </c>
      <c r="B42" t="s">
        <v>171</v>
      </c>
      <c r="R42">
        <v>29</v>
      </c>
    </row>
    <row r="43" spans="1:18" ht="14.25">
      <c r="A43">
        <v>30</v>
      </c>
      <c r="B43" t="s">
        <v>172</v>
      </c>
      <c r="R43">
        <v>30</v>
      </c>
    </row>
    <row r="44" spans="1:18" ht="14.25">
      <c r="A44">
        <v>31</v>
      </c>
      <c r="B44" t="s">
        <v>173</v>
      </c>
      <c r="R44">
        <v>31</v>
      </c>
    </row>
    <row r="45" spans="1:18" ht="14.25">
      <c r="A45">
        <v>32</v>
      </c>
      <c r="B45" t="s">
        <v>174</v>
      </c>
      <c r="R45">
        <v>32</v>
      </c>
    </row>
    <row r="46" spans="1:18" ht="14.25">
      <c r="A46">
        <v>33</v>
      </c>
      <c r="B46" t="s">
        <v>175</v>
      </c>
      <c r="R46">
        <v>33</v>
      </c>
    </row>
    <row r="51" ht="14.25">
      <c r="A51" t="s">
        <v>176</v>
      </c>
    </row>
    <row r="52" spans="1:18" ht="14.25">
      <c r="A52" t="s">
        <v>177</v>
      </c>
      <c r="R52" t="s">
        <v>101</v>
      </c>
    </row>
    <row r="53" spans="1:18" ht="14.25">
      <c r="A53" t="s">
        <v>73</v>
      </c>
      <c r="G53" t="s">
        <v>103</v>
      </c>
      <c r="R53" t="s">
        <v>71</v>
      </c>
    </row>
    <row r="78" ht="14.25">
      <c r="F78" t="s">
        <v>178</v>
      </c>
    </row>
    <row r="104" spans="1:18" ht="14.25">
      <c r="A104" t="s">
        <v>101</v>
      </c>
      <c r="R104" t="s">
        <v>179</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64"/>
  <sheetViews>
    <sheetView windowProtection="1" zoomScalePageLayoutView="0" workbookViewId="0" topLeftCell="A1">
      <selection activeCell="K35" sqref="K35"/>
    </sheetView>
  </sheetViews>
  <sheetFormatPr defaultColWidth="9.140625" defaultRowHeight="15"/>
  <sheetData>
    <row r="1" spans="1:9" ht="14.25">
      <c r="A1" t="s">
        <v>71</v>
      </c>
      <c r="C1" t="s">
        <v>103</v>
      </c>
      <c r="I1" t="s">
        <v>73</v>
      </c>
    </row>
    <row r="2" spans="1:8" ht="14.25">
      <c r="A2" t="s">
        <v>180</v>
      </c>
      <c r="E2" t="s">
        <v>75</v>
      </c>
      <c r="F2" t="s">
        <v>76</v>
      </c>
      <c r="H2" t="s">
        <v>181</v>
      </c>
    </row>
    <row r="3" spans="1:6" ht="14.25">
      <c r="A3" t="s">
        <v>182</v>
      </c>
      <c r="F3" t="s">
        <v>183</v>
      </c>
    </row>
    <row r="4" spans="5:6" ht="14.25">
      <c r="E4" t="s">
        <v>184</v>
      </c>
      <c r="F4" t="s">
        <v>185</v>
      </c>
    </row>
    <row r="5" spans="1:8" ht="14.25">
      <c r="A5" t="s">
        <v>186</v>
      </c>
      <c r="H5">
        <v>1</v>
      </c>
    </row>
    <row r="6" spans="1:9" ht="14.25">
      <c r="A6">
        <v>1</v>
      </c>
      <c r="B6" t="s">
        <v>187</v>
      </c>
      <c r="I6">
        <v>1</v>
      </c>
    </row>
    <row r="7" ht="14.25">
      <c r="A7" t="s">
        <v>188</v>
      </c>
    </row>
    <row r="8" spans="1:9" ht="14.25">
      <c r="A8">
        <v>2</v>
      </c>
      <c r="B8" t="s">
        <v>189</v>
      </c>
      <c r="I8">
        <v>2</v>
      </c>
    </row>
    <row r="9" spans="1:9" ht="14.25">
      <c r="A9">
        <v>3</v>
      </c>
      <c r="B9" t="s">
        <v>190</v>
      </c>
      <c r="I9">
        <v>3</v>
      </c>
    </row>
    <row r="10" spans="1:9" ht="14.25">
      <c r="A10">
        <v>4</v>
      </c>
      <c r="B10" t="s">
        <v>191</v>
      </c>
      <c r="I10">
        <v>4</v>
      </c>
    </row>
    <row r="11" spans="1:9" ht="14.25">
      <c r="A11">
        <v>5</v>
      </c>
      <c r="B11" t="s">
        <v>192</v>
      </c>
      <c r="I11">
        <v>5</v>
      </c>
    </row>
    <row r="12" spans="1:9" ht="14.25">
      <c r="A12">
        <v>6</v>
      </c>
      <c r="B12" t="s">
        <v>193</v>
      </c>
      <c r="I12">
        <v>6</v>
      </c>
    </row>
    <row r="13" spans="1:9" ht="14.25">
      <c r="A13">
        <v>7</v>
      </c>
      <c r="B13" t="s">
        <v>194</v>
      </c>
      <c r="I13">
        <v>7</v>
      </c>
    </row>
    <row r="14" spans="1:9" ht="14.25">
      <c r="A14">
        <v>8</v>
      </c>
      <c r="B14" t="s">
        <v>195</v>
      </c>
      <c r="I14">
        <v>8</v>
      </c>
    </row>
    <row r="15" ht="14.25">
      <c r="A15" t="s">
        <v>196</v>
      </c>
    </row>
    <row r="16" spans="1:9" ht="14.25">
      <c r="A16">
        <v>9</v>
      </c>
      <c r="B16" t="s">
        <v>197</v>
      </c>
      <c r="I16">
        <v>9</v>
      </c>
    </row>
    <row r="17" spans="1:9" ht="14.25">
      <c r="A17">
        <v>10</v>
      </c>
      <c r="B17" t="s">
        <v>198</v>
      </c>
      <c r="I17">
        <v>10</v>
      </c>
    </row>
    <row r="18" spans="1:9" ht="14.25">
      <c r="A18">
        <v>11</v>
      </c>
      <c r="B18" t="s">
        <v>199</v>
      </c>
      <c r="I18">
        <v>11</v>
      </c>
    </row>
    <row r="19" spans="1:9" ht="14.25">
      <c r="A19">
        <v>12</v>
      </c>
      <c r="B19" t="s">
        <v>200</v>
      </c>
      <c r="I19">
        <v>12</v>
      </c>
    </row>
    <row r="20" ht="14.25">
      <c r="A20" t="s">
        <v>201</v>
      </c>
    </row>
    <row r="21" spans="1:9" ht="14.25">
      <c r="A21">
        <v>13</v>
      </c>
      <c r="B21" t="s">
        <v>202</v>
      </c>
      <c r="I21">
        <v>13</v>
      </c>
    </row>
    <row r="22" spans="1:9" ht="14.25">
      <c r="A22">
        <v>14</v>
      </c>
      <c r="B22" t="s">
        <v>203</v>
      </c>
      <c r="I22">
        <v>14</v>
      </c>
    </row>
    <row r="23" spans="1:9" ht="14.25">
      <c r="A23">
        <v>15</v>
      </c>
      <c r="B23" t="s">
        <v>204</v>
      </c>
      <c r="I23">
        <v>15</v>
      </c>
    </row>
    <row r="24" spans="1:9" ht="14.25">
      <c r="A24">
        <v>16</v>
      </c>
      <c r="B24" t="s">
        <v>205</v>
      </c>
      <c r="I24">
        <v>16</v>
      </c>
    </row>
    <row r="25" ht="14.25">
      <c r="A25" t="s">
        <v>206</v>
      </c>
    </row>
    <row r="26" spans="1:9" ht="14.25">
      <c r="A26">
        <v>17</v>
      </c>
      <c r="B26" t="s">
        <v>207</v>
      </c>
      <c r="I26">
        <v>17</v>
      </c>
    </row>
    <row r="27" spans="1:9" ht="14.25">
      <c r="A27">
        <v>18</v>
      </c>
      <c r="B27" t="s">
        <v>208</v>
      </c>
      <c r="I27">
        <v>18</v>
      </c>
    </row>
    <row r="28" spans="1:9" ht="14.25">
      <c r="A28">
        <v>19</v>
      </c>
      <c r="B28" t="s">
        <v>209</v>
      </c>
      <c r="I28">
        <v>19</v>
      </c>
    </row>
    <row r="29" spans="6:8" ht="14.25">
      <c r="F29" t="s">
        <v>210</v>
      </c>
      <c r="G29" t="s">
        <v>211</v>
      </c>
      <c r="H29" t="s">
        <v>67</v>
      </c>
    </row>
    <row r="30" spans="6:8" ht="14.25">
      <c r="F30" t="s">
        <v>212</v>
      </c>
      <c r="G30" t="s">
        <v>212</v>
      </c>
      <c r="H30" t="s">
        <v>213</v>
      </c>
    </row>
    <row r="31" spans="6:8" ht="14.25">
      <c r="F31">
        <v>1</v>
      </c>
      <c r="G31">
        <v>2</v>
      </c>
      <c r="H31">
        <v>3</v>
      </c>
    </row>
    <row r="32" spans="1:9" ht="14.25">
      <c r="A32">
        <v>20</v>
      </c>
      <c r="B32" t="s">
        <v>214</v>
      </c>
      <c r="I32">
        <v>20</v>
      </c>
    </row>
    <row r="33" ht="14.25">
      <c r="B33" t="s">
        <v>215</v>
      </c>
    </row>
    <row r="34" spans="1:9" ht="14.25">
      <c r="A34">
        <v>21</v>
      </c>
      <c r="B34" t="s">
        <v>216</v>
      </c>
      <c r="I34">
        <v>21</v>
      </c>
    </row>
    <row r="35" spans="1:9" ht="14.25">
      <c r="A35">
        <v>22</v>
      </c>
      <c r="B35" t="s">
        <v>217</v>
      </c>
      <c r="I35">
        <v>22</v>
      </c>
    </row>
    <row r="36" spans="1:9" ht="14.25">
      <c r="A36">
        <v>23</v>
      </c>
      <c r="B36" t="s">
        <v>218</v>
      </c>
      <c r="I36">
        <v>23</v>
      </c>
    </row>
    <row r="37" ht="14.25">
      <c r="H37">
        <v>1</v>
      </c>
    </row>
    <row r="38" ht="14.25">
      <c r="B38" t="s">
        <v>219</v>
      </c>
    </row>
    <row r="39" spans="1:9" ht="14.25">
      <c r="A39">
        <v>24</v>
      </c>
      <c r="B39" t="s">
        <v>220</v>
      </c>
      <c r="I39">
        <v>24</v>
      </c>
    </row>
    <row r="40" spans="1:9" ht="14.25">
      <c r="A40">
        <v>25</v>
      </c>
      <c r="B40" t="s">
        <v>221</v>
      </c>
      <c r="I40">
        <v>25</v>
      </c>
    </row>
    <row r="41" spans="1:9" ht="14.25">
      <c r="A41">
        <v>26</v>
      </c>
      <c r="B41" t="s">
        <v>222</v>
      </c>
      <c r="I41">
        <v>26</v>
      </c>
    </row>
    <row r="42" spans="1:9" ht="14.25">
      <c r="A42">
        <v>27</v>
      </c>
      <c r="B42" t="s">
        <v>223</v>
      </c>
      <c r="I42">
        <v>27</v>
      </c>
    </row>
    <row r="43" spans="1:9" ht="14.25">
      <c r="A43">
        <v>28</v>
      </c>
      <c r="B43" t="s">
        <v>224</v>
      </c>
      <c r="I43">
        <v>28</v>
      </c>
    </row>
    <row r="44" spans="1:9" ht="14.25">
      <c r="A44">
        <v>29</v>
      </c>
      <c r="B44" t="s">
        <v>225</v>
      </c>
      <c r="I44">
        <v>29</v>
      </c>
    </row>
    <row r="45" spans="1:9" ht="14.25">
      <c r="A45">
        <v>30</v>
      </c>
      <c r="B45" t="s">
        <v>226</v>
      </c>
      <c r="I45">
        <v>30</v>
      </c>
    </row>
    <row r="46" spans="1:9" ht="14.25">
      <c r="A46">
        <v>31</v>
      </c>
      <c r="B46" t="s">
        <v>227</v>
      </c>
      <c r="I46">
        <v>31</v>
      </c>
    </row>
    <row r="63" ht="14.25">
      <c r="A63" t="s">
        <v>228</v>
      </c>
    </row>
    <row r="64" spans="1:9" ht="14.25">
      <c r="A64" t="s">
        <v>101</v>
      </c>
      <c r="I64" t="s">
        <v>229</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N105"/>
  <sheetViews>
    <sheetView windowProtection="1" zoomScalePageLayoutView="0" workbookViewId="0" topLeftCell="A68">
      <selection activeCell="K35" sqref="K35"/>
    </sheetView>
  </sheetViews>
  <sheetFormatPr defaultColWidth="9.140625" defaultRowHeight="15"/>
  <sheetData>
    <row r="1" spans="1:14" ht="14.25">
      <c r="A1" t="s">
        <v>71</v>
      </c>
      <c r="E1" t="s">
        <v>103</v>
      </c>
      <c r="N1" t="s">
        <v>73</v>
      </c>
    </row>
    <row r="2" spans="1:13" ht="14.25">
      <c r="A2" t="s">
        <v>230</v>
      </c>
      <c r="I2" t="s">
        <v>75</v>
      </c>
      <c r="K2" t="s">
        <v>76</v>
      </c>
      <c r="M2" t="s">
        <v>231</v>
      </c>
    </row>
    <row r="3" spans="11:13" ht="14.25">
      <c r="K3" t="s">
        <v>232</v>
      </c>
      <c r="M3" t="s">
        <v>109</v>
      </c>
    </row>
    <row r="4" spans="9:11" ht="14.25">
      <c r="I4" t="s">
        <v>233</v>
      </c>
      <c r="K4" t="s">
        <v>234</v>
      </c>
    </row>
    <row r="5" spans="3:9" ht="14.25">
      <c r="C5" t="s">
        <v>235</v>
      </c>
      <c r="E5" t="s">
        <v>236</v>
      </c>
      <c r="I5" t="s">
        <v>237</v>
      </c>
    </row>
    <row r="6" spans="3:13" ht="14.25">
      <c r="C6" t="s">
        <v>238</v>
      </c>
      <c r="D6" t="s">
        <v>239</v>
      </c>
      <c r="F6" t="s">
        <v>240</v>
      </c>
      <c r="J6" t="s">
        <v>67</v>
      </c>
      <c r="L6" t="s">
        <v>241</v>
      </c>
      <c r="M6" t="s">
        <v>242</v>
      </c>
    </row>
    <row r="7" spans="2:13" ht="14.25">
      <c r="B7" t="s">
        <v>243</v>
      </c>
      <c r="C7" t="s">
        <v>244</v>
      </c>
      <c r="D7" t="s">
        <v>245</v>
      </c>
      <c r="E7" t="s">
        <v>67</v>
      </c>
      <c r="F7" t="s">
        <v>246</v>
      </c>
      <c r="G7" t="s">
        <v>67</v>
      </c>
      <c r="J7" t="s">
        <v>247</v>
      </c>
      <c r="K7" t="s">
        <v>248</v>
      </c>
      <c r="L7" t="s">
        <v>249</v>
      </c>
      <c r="M7" t="s">
        <v>249</v>
      </c>
    </row>
    <row r="8" spans="3:13" ht="14.25">
      <c r="C8" t="s">
        <v>250</v>
      </c>
      <c r="D8" t="s">
        <v>251</v>
      </c>
      <c r="E8" t="s">
        <v>236</v>
      </c>
      <c r="F8" t="s">
        <v>252</v>
      </c>
      <c r="G8" t="s">
        <v>236</v>
      </c>
      <c r="H8" t="s">
        <v>249</v>
      </c>
      <c r="I8" t="s">
        <v>253</v>
      </c>
      <c r="J8" t="s">
        <v>254</v>
      </c>
      <c r="K8" t="s">
        <v>255</v>
      </c>
      <c r="L8" t="s">
        <v>256</v>
      </c>
      <c r="M8" t="s">
        <v>256</v>
      </c>
    </row>
    <row r="9" spans="3:13" ht="14.25">
      <c r="C9">
        <v>1</v>
      </c>
      <c r="D9">
        <v>2</v>
      </c>
      <c r="E9">
        <v>3</v>
      </c>
      <c r="F9">
        <v>4</v>
      </c>
      <c r="G9">
        <v>5</v>
      </c>
      <c r="H9">
        <v>6</v>
      </c>
      <c r="I9">
        <v>7</v>
      </c>
      <c r="J9">
        <v>8</v>
      </c>
      <c r="K9">
        <v>9</v>
      </c>
      <c r="L9">
        <v>10</v>
      </c>
      <c r="M9">
        <v>11</v>
      </c>
    </row>
    <row r="10" ht="14.25">
      <c r="B10" t="s">
        <v>257</v>
      </c>
    </row>
    <row r="11" spans="1:14" ht="14.25">
      <c r="A11">
        <v>30</v>
      </c>
      <c r="B11" t="s">
        <v>258</v>
      </c>
      <c r="N11">
        <v>30</v>
      </c>
    </row>
    <row r="12" spans="1:14" ht="14.25">
      <c r="A12">
        <v>31</v>
      </c>
      <c r="B12" t="s">
        <v>150</v>
      </c>
      <c r="N12">
        <v>31</v>
      </c>
    </row>
    <row r="13" spans="1:14" ht="14.25">
      <c r="A13">
        <v>32</v>
      </c>
      <c r="B13" t="s">
        <v>151</v>
      </c>
      <c r="N13">
        <v>32</v>
      </c>
    </row>
    <row r="14" spans="1:14" ht="14.25">
      <c r="A14">
        <v>33</v>
      </c>
      <c r="B14" t="s">
        <v>152</v>
      </c>
      <c r="N14">
        <v>33</v>
      </c>
    </row>
    <row r="15" spans="1:14" ht="14.25">
      <c r="A15">
        <v>34</v>
      </c>
      <c r="B15" t="s">
        <v>153</v>
      </c>
      <c r="N15">
        <v>34</v>
      </c>
    </row>
    <row r="16" spans="1:14" ht="14.25">
      <c r="A16">
        <v>36</v>
      </c>
      <c r="B16" t="s">
        <v>259</v>
      </c>
      <c r="N16">
        <v>36</v>
      </c>
    </row>
    <row r="17" spans="1:14" ht="14.25">
      <c r="A17">
        <v>40</v>
      </c>
      <c r="B17" t="s">
        <v>260</v>
      </c>
      <c r="N17">
        <v>40</v>
      </c>
    </row>
    <row r="18" spans="1:14" ht="14.25">
      <c r="A18">
        <v>41</v>
      </c>
      <c r="B18" t="s">
        <v>261</v>
      </c>
      <c r="N18">
        <v>41</v>
      </c>
    </row>
    <row r="19" spans="1:14" ht="14.25">
      <c r="A19">
        <v>42</v>
      </c>
      <c r="B19" t="s">
        <v>262</v>
      </c>
      <c r="N19">
        <v>42</v>
      </c>
    </row>
    <row r="20" spans="1:14" ht="14.25">
      <c r="A20">
        <v>43</v>
      </c>
      <c r="B20" t="s">
        <v>155</v>
      </c>
      <c r="N20">
        <v>43</v>
      </c>
    </row>
    <row r="21" spans="1:14" ht="14.25">
      <c r="A21">
        <v>44</v>
      </c>
      <c r="B21" t="s">
        <v>161</v>
      </c>
      <c r="N21">
        <v>44</v>
      </c>
    </row>
    <row r="22" spans="1:14" ht="14.25">
      <c r="A22">
        <v>45</v>
      </c>
      <c r="B22" t="s">
        <v>162</v>
      </c>
      <c r="N22">
        <v>45</v>
      </c>
    </row>
    <row r="23" spans="1:14" ht="14.25">
      <c r="A23">
        <v>46</v>
      </c>
      <c r="B23" t="s">
        <v>163</v>
      </c>
      <c r="N23">
        <v>46</v>
      </c>
    </row>
    <row r="24" ht="14.25">
      <c r="B24" t="s">
        <v>263</v>
      </c>
    </row>
    <row r="25" spans="1:14" ht="14.25">
      <c r="A25">
        <v>50</v>
      </c>
      <c r="B25" t="s">
        <v>264</v>
      </c>
      <c r="N25">
        <v>50</v>
      </c>
    </row>
    <row r="26" spans="1:14" ht="14.25">
      <c r="A26">
        <v>51</v>
      </c>
      <c r="B26" t="s">
        <v>265</v>
      </c>
      <c r="N26">
        <v>51</v>
      </c>
    </row>
    <row r="27" spans="1:14" ht="14.25">
      <c r="A27">
        <v>52</v>
      </c>
      <c r="B27" t="s">
        <v>266</v>
      </c>
      <c r="N27">
        <v>52</v>
      </c>
    </row>
    <row r="28" spans="1:14" ht="14.25">
      <c r="A28">
        <v>53</v>
      </c>
      <c r="B28" t="s">
        <v>267</v>
      </c>
      <c r="N28">
        <v>53</v>
      </c>
    </row>
    <row r="29" spans="1:14" ht="14.25">
      <c r="A29">
        <v>54</v>
      </c>
      <c r="B29" t="s">
        <v>268</v>
      </c>
      <c r="N29">
        <v>54</v>
      </c>
    </row>
    <row r="30" spans="1:14" ht="14.25">
      <c r="A30">
        <v>55</v>
      </c>
      <c r="B30" t="s">
        <v>269</v>
      </c>
      <c r="N30">
        <v>55</v>
      </c>
    </row>
    <row r="31" spans="1:14" ht="14.25">
      <c r="A31">
        <v>56</v>
      </c>
      <c r="B31" t="s">
        <v>270</v>
      </c>
      <c r="N31">
        <v>56</v>
      </c>
    </row>
    <row r="32" spans="1:14" ht="14.25">
      <c r="A32">
        <v>57</v>
      </c>
      <c r="B32" t="s">
        <v>271</v>
      </c>
      <c r="N32">
        <v>57</v>
      </c>
    </row>
    <row r="33" spans="1:14" ht="14.25">
      <c r="A33">
        <v>58</v>
      </c>
      <c r="B33" t="s">
        <v>272</v>
      </c>
      <c r="N33">
        <v>58</v>
      </c>
    </row>
    <row r="34" spans="1:14" ht="14.25">
      <c r="A34">
        <v>59</v>
      </c>
      <c r="B34" t="s">
        <v>273</v>
      </c>
      <c r="N34">
        <v>59</v>
      </c>
    </row>
    <row r="35" spans="1:14" ht="14.25">
      <c r="A35">
        <v>60</v>
      </c>
      <c r="B35" t="s">
        <v>274</v>
      </c>
      <c r="N35">
        <v>60</v>
      </c>
    </row>
    <row r="36" spans="1:14" ht="14.25">
      <c r="A36">
        <v>61</v>
      </c>
      <c r="B36" t="s">
        <v>275</v>
      </c>
      <c r="C36" t="s">
        <v>276</v>
      </c>
      <c r="E36" t="s">
        <v>276</v>
      </c>
      <c r="F36" t="s">
        <v>276</v>
      </c>
      <c r="I36" t="s">
        <v>276</v>
      </c>
      <c r="J36" t="s">
        <v>276</v>
      </c>
      <c r="K36" t="s">
        <v>276</v>
      </c>
      <c r="L36" t="s">
        <v>276</v>
      </c>
      <c r="N36">
        <v>61</v>
      </c>
    </row>
    <row r="37" spans="1:14" ht="14.25">
      <c r="A37">
        <v>62</v>
      </c>
      <c r="B37" t="s">
        <v>277</v>
      </c>
      <c r="N37">
        <v>62</v>
      </c>
    </row>
    <row r="38" spans="1:14" ht="14.25">
      <c r="A38">
        <v>63</v>
      </c>
      <c r="B38" t="s">
        <v>278</v>
      </c>
      <c r="N38">
        <v>63</v>
      </c>
    </row>
    <row r="39" spans="1:14" ht="14.25">
      <c r="A39">
        <v>64</v>
      </c>
      <c r="B39" t="s">
        <v>279</v>
      </c>
      <c r="N39">
        <v>64</v>
      </c>
    </row>
    <row r="40" spans="1:14" ht="14.25">
      <c r="A40">
        <v>65</v>
      </c>
      <c r="B40" t="s">
        <v>280</v>
      </c>
      <c r="N40">
        <v>65</v>
      </c>
    </row>
    <row r="41" spans="1:14" ht="14.25">
      <c r="A41">
        <v>66</v>
      </c>
      <c r="B41" t="s">
        <v>281</v>
      </c>
      <c r="N41">
        <v>66</v>
      </c>
    </row>
    <row r="42" spans="1:14" ht="14.25">
      <c r="A42">
        <v>67</v>
      </c>
      <c r="B42" t="s">
        <v>282</v>
      </c>
      <c r="N42">
        <v>67</v>
      </c>
    </row>
    <row r="43" spans="1:14" ht="14.25">
      <c r="A43">
        <v>68</v>
      </c>
      <c r="B43" t="s">
        <v>283</v>
      </c>
      <c r="N43">
        <v>68</v>
      </c>
    </row>
    <row r="51" ht="14.25">
      <c r="A51" t="s">
        <v>284</v>
      </c>
    </row>
    <row r="52" spans="1:14" ht="14.25">
      <c r="A52" t="s">
        <v>101</v>
      </c>
      <c r="N52" t="s">
        <v>285</v>
      </c>
    </row>
    <row r="53" spans="1:14" ht="14.25">
      <c r="A53" t="s">
        <v>73</v>
      </c>
      <c r="E53" t="s">
        <v>103</v>
      </c>
      <c r="N53" t="s">
        <v>71</v>
      </c>
    </row>
    <row r="54" spans="1:13" ht="14.25">
      <c r="A54" t="s">
        <v>230</v>
      </c>
      <c r="I54" t="s">
        <v>75</v>
      </c>
      <c r="K54" t="s">
        <v>76</v>
      </c>
      <c r="M54" t="s">
        <v>231</v>
      </c>
    </row>
    <row r="55" spans="11:13" ht="14.25">
      <c r="K55" t="s">
        <v>232</v>
      </c>
      <c r="M55" t="s">
        <v>286</v>
      </c>
    </row>
    <row r="56" spans="9:11" ht="14.25">
      <c r="I56" t="s">
        <v>233</v>
      </c>
      <c r="K56" t="s">
        <v>234</v>
      </c>
    </row>
    <row r="57" spans="3:9" ht="14.25">
      <c r="C57" t="s">
        <v>235</v>
      </c>
      <c r="I57" t="s">
        <v>237</v>
      </c>
    </row>
    <row r="58" spans="3:13" ht="14.25">
      <c r="C58" t="s">
        <v>238</v>
      </c>
      <c r="D58" t="s">
        <v>239</v>
      </c>
      <c r="F58" t="s">
        <v>240</v>
      </c>
      <c r="J58" t="s">
        <v>67</v>
      </c>
      <c r="L58" t="s">
        <v>241</v>
      </c>
      <c r="M58" t="s">
        <v>242</v>
      </c>
    </row>
    <row r="59" spans="2:13" ht="14.25">
      <c r="B59" t="s">
        <v>243</v>
      </c>
      <c r="C59" t="s">
        <v>244</v>
      </c>
      <c r="D59" t="s">
        <v>245</v>
      </c>
      <c r="E59" t="s">
        <v>67</v>
      </c>
      <c r="F59" t="s">
        <v>246</v>
      </c>
      <c r="G59" t="s">
        <v>67</v>
      </c>
      <c r="J59" t="s">
        <v>247</v>
      </c>
      <c r="K59" t="s">
        <v>248</v>
      </c>
      <c r="L59" t="s">
        <v>249</v>
      </c>
      <c r="M59" t="s">
        <v>249</v>
      </c>
    </row>
    <row r="60" spans="3:13" ht="14.25">
      <c r="C60" t="s">
        <v>250</v>
      </c>
      <c r="D60" t="s">
        <v>251</v>
      </c>
      <c r="E60" t="s">
        <v>236</v>
      </c>
      <c r="F60" t="s">
        <v>252</v>
      </c>
      <c r="G60" t="s">
        <v>236</v>
      </c>
      <c r="H60" t="s">
        <v>249</v>
      </c>
      <c r="I60" t="s">
        <v>253</v>
      </c>
      <c r="J60" t="s">
        <v>254</v>
      </c>
      <c r="K60" t="s">
        <v>255</v>
      </c>
      <c r="L60" t="s">
        <v>256</v>
      </c>
      <c r="M60" t="s">
        <v>256</v>
      </c>
    </row>
    <row r="61" spans="3:13" ht="14.25">
      <c r="C61">
        <v>1</v>
      </c>
      <c r="D61">
        <v>2</v>
      </c>
      <c r="E61">
        <v>3</v>
      </c>
      <c r="F61">
        <v>4</v>
      </c>
      <c r="G61">
        <v>5</v>
      </c>
      <c r="H61">
        <v>6</v>
      </c>
      <c r="I61">
        <v>7</v>
      </c>
      <c r="J61">
        <v>8</v>
      </c>
      <c r="K61">
        <v>9</v>
      </c>
      <c r="L61">
        <v>10</v>
      </c>
      <c r="M61">
        <v>11</v>
      </c>
    </row>
    <row r="62" ht="14.25">
      <c r="B62" t="s">
        <v>287</v>
      </c>
    </row>
    <row r="63" spans="1:14" ht="14.25">
      <c r="A63">
        <v>69</v>
      </c>
      <c r="B63" t="s">
        <v>288</v>
      </c>
      <c r="N63">
        <v>69</v>
      </c>
    </row>
    <row r="64" spans="1:14" ht="14.25">
      <c r="A64">
        <v>70</v>
      </c>
      <c r="B64" t="s">
        <v>289</v>
      </c>
      <c r="N64">
        <v>70</v>
      </c>
    </row>
    <row r="65" spans="1:14" ht="14.25">
      <c r="A65">
        <v>71</v>
      </c>
      <c r="B65" t="s">
        <v>290</v>
      </c>
      <c r="N65">
        <v>71</v>
      </c>
    </row>
    <row r="66" spans="1:14" ht="14.25">
      <c r="A66">
        <v>72</v>
      </c>
      <c r="B66" t="s">
        <v>291</v>
      </c>
      <c r="N66">
        <v>72</v>
      </c>
    </row>
    <row r="67" spans="1:14" ht="14.25">
      <c r="A67">
        <v>73</v>
      </c>
      <c r="B67" t="s">
        <v>292</v>
      </c>
      <c r="N67">
        <v>73</v>
      </c>
    </row>
    <row r="68" spans="1:14" ht="14.25">
      <c r="A68">
        <v>74</v>
      </c>
      <c r="B68" t="s">
        <v>293</v>
      </c>
      <c r="N68">
        <v>74</v>
      </c>
    </row>
    <row r="69" spans="1:14" ht="14.25">
      <c r="A69">
        <v>75</v>
      </c>
      <c r="B69" t="s">
        <v>294</v>
      </c>
      <c r="N69">
        <v>75</v>
      </c>
    </row>
    <row r="70" spans="1:14" ht="14.25">
      <c r="A70">
        <v>76</v>
      </c>
      <c r="B70" t="s">
        <v>295</v>
      </c>
      <c r="N70">
        <v>76</v>
      </c>
    </row>
    <row r="71" spans="1:14" ht="14.25">
      <c r="A71">
        <v>88</v>
      </c>
      <c r="B71" t="s">
        <v>296</v>
      </c>
      <c r="N71">
        <v>88</v>
      </c>
    </row>
    <row r="72" spans="1:14" ht="14.25">
      <c r="A72">
        <v>89</v>
      </c>
      <c r="B72" t="s">
        <v>297</v>
      </c>
      <c r="N72">
        <v>89</v>
      </c>
    </row>
    <row r="73" spans="1:14" ht="14.25">
      <c r="A73">
        <v>90</v>
      </c>
      <c r="B73" t="s">
        <v>298</v>
      </c>
      <c r="N73">
        <v>90</v>
      </c>
    </row>
    <row r="74" spans="1:14" ht="14.25">
      <c r="A74">
        <v>91</v>
      </c>
      <c r="B74" t="s">
        <v>299</v>
      </c>
      <c r="N74">
        <v>91</v>
      </c>
    </row>
    <row r="75" spans="1:14" ht="14.25">
      <c r="A75">
        <v>92</v>
      </c>
      <c r="B75" t="s">
        <v>300</v>
      </c>
      <c r="N75">
        <v>92</v>
      </c>
    </row>
    <row r="76" spans="1:14" ht="14.25">
      <c r="A76">
        <v>93</v>
      </c>
      <c r="B76" t="s">
        <v>301</v>
      </c>
      <c r="N76">
        <v>93</v>
      </c>
    </row>
    <row r="77" ht="14.25">
      <c r="B77" t="s">
        <v>302</v>
      </c>
    </row>
    <row r="78" spans="1:14" ht="14.25">
      <c r="A78">
        <v>94</v>
      </c>
      <c r="B78" t="s">
        <v>303</v>
      </c>
      <c r="N78">
        <v>94</v>
      </c>
    </row>
    <row r="79" spans="1:14" ht="14.25">
      <c r="A79">
        <v>95</v>
      </c>
      <c r="B79" t="s">
        <v>304</v>
      </c>
      <c r="N79">
        <v>95</v>
      </c>
    </row>
    <row r="80" spans="1:14" ht="14.25">
      <c r="A80">
        <v>96</v>
      </c>
      <c r="B80" t="s">
        <v>305</v>
      </c>
      <c r="N80">
        <v>96</v>
      </c>
    </row>
    <row r="81" spans="1:14" ht="14.25">
      <c r="A81">
        <v>97</v>
      </c>
      <c r="B81" t="s">
        <v>306</v>
      </c>
      <c r="N81">
        <v>97</v>
      </c>
    </row>
    <row r="82" spans="1:14" ht="14.25">
      <c r="A82">
        <v>98</v>
      </c>
      <c r="B82" t="s">
        <v>307</v>
      </c>
      <c r="N82">
        <v>98</v>
      </c>
    </row>
    <row r="83" spans="1:14" ht="14.25">
      <c r="A83">
        <v>99</v>
      </c>
      <c r="B83" t="s">
        <v>308</v>
      </c>
      <c r="N83">
        <v>99</v>
      </c>
    </row>
    <row r="84" spans="1:14" ht="14.25">
      <c r="A84">
        <v>100</v>
      </c>
      <c r="B84" t="s">
        <v>309</v>
      </c>
      <c r="N84">
        <v>100</v>
      </c>
    </row>
    <row r="85" spans="1:14" ht="14.25">
      <c r="A85">
        <v>101</v>
      </c>
      <c r="B85" t="s">
        <v>164</v>
      </c>
      <c r="N85">
        <v>101</v>
      </c>
    </row>
    <row r="86" ht="14.25">
      <c r="B86" t="s">
        <v>310</v>
      </c>
    </row>
    <row r="87" spans="1:14" ht="14.25">
      <c r="A87">
        <v>105</v>
      </c>
      <c r="B87" t="s">
        <v>311</v>
      </c>
      <c r="N87">
        <v>105</v>
      </c>
    </row>
    <row r="88" spans="1:14" ht="14.25">
      <c r="A88">
        <v>106</v>
      </c>
      <c r="B88" t="s">
        <v>312</v>
      </c>
      <c r="N88">
        <v>106</v>
      </c>
    </row>
    <row r="89" spans="1:14" ht="14.25">
      <c r="A89">
        <v>107</v>
      </c>
      <c r="B89" t="s">
        <v>313</v>
      </c>
      <c r="N89">
        <v>107</v>
      </c>
    </row>
    <row r="90" spans="1:14" ht="14.25">
      <c r="A90">
        <v>108</v>
      </c>
      <c r="B90" t="s">
        <v>314</v>
      </c>
      <c r="N90">
        <v>108</v>
      </c>
    </row>
    <row r="91" spans="1:14" ht="14.25">
      <c r="A91">
        <v>109</v>
      </c>
      <c r="B91" t="s">
        <v>315</v>
      </c>
      <c r="N91">
        <v>109</v>
      </c>
    </row>
    <row r="92" spans="1:14" ht="14.25">
      <c r="A92">
        <v>110</v>
      </c>
      <c r="B92" t="s">
        <v>316</v>
      </c>
      <c r="N92">
        <v>110</v>
      </c>
    </row>
    <row r="93" spans="1:14" ht="14.25">
      <c r="A93">
        <v>111</v>
      </c>
      <c r="B93" t="s">
        <v>317</v>
      </c>
      <c r="N93">
        <v>111</v>
      </c>
    </row>
    <row r="94" spans="1:14" ht="14.25">
      <c r="A94">
        <v>112</v>
      </c>
      <c r="B94" t="s">
        <v>318</v>
      </c>
      <c r="N94">
        <v>112</v>
      </c>
    </row>
    <row r="95" spans="1:14" ht="14.25">
      <c r="A95">
        <v>115</v>
      </c>
      <c r="B95" t="s">
        <v>319</v>
      </c>
      <c r="N95">
        <v>115</v>
      </c>
    </row>
    <row r="96" spans="1:14" ht="14.25">
      <c r="A96">
        <v>116</v>
      </c>
      <c r="B96" t="s">
        <v>320</v>
      </c>
      <c r="N96">
        <v>116</v>
      </c>
    </row>
    <row r="97" spans="1:14" ht="14.25">
      <c r="A97">
        <v>117</v>
      </c>
      <c r="B97" t="s">
        <v>321</v>
      </c>
      <c r="N97">
        <v>117</v>
      </c>
    </row>
    <row r="98" spans="1:14" ht="14.25">
      <c r="A98">
        <v>200</v>
      </c>
      <c r="B98" t="s">
        <v>322</v>
      </c>
      <c r="N98">
        <v>200</v>
      </c>
    </row>
    <row r="99" spans="1:14" ht="14.25">
      <c r="A99">
        <v>201</v>
      </c>
      <c r="B99" t="s">
        <v>323</v>
      </c>
      <c r="N99">
        <v>201</v>
      </c>
    </row>
    <row r="100" spans="1:14" ht="14.25">
      <c r="A100">
        <v>202</v>
      </c>
      <c r="B100" t="s">
        <v>324</v>
      </c>
      <c r="N100">
        <v>202</v>
      </c>
    </row>
    <row r="104" ht="14.25">
      <c r="A104" t="s">
        <v>284</v>
      </c>
    </row>
    <row r="105" spans="1:14" ht="14.25">
      <c r="A105" t="s">
        <v>325</v>
      </c>
      <c r="N105" t="s">
        <v>101</v>
      </c>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18"/>
  <sheetViews>
    <sheetView windowProtection="1" zoomScalePageLayoutView="0" workbookViewId="0" topLeftCell="A3">
      <selection activeCell="C9" sqref="C9"/>
    </sheetView>
  </sheetViews>
  <sheetFormatPr defaultColWidth="9.140625" defaultRowHeight="15"/>
  <cols>
    <col min="1" max="1" width="96.57421875" style="69" customWidth="1"/>
  </cols>
  <sheetData>
    <row r="1" ht="30.75">
      <c r="A1" s="66" t="s">
        <v>328</v>
      </c>
    </row>
    <row r="2" ht="46.5">
      <c r="A2" s="67" t="s">
        <v>329</v>
      </c>
    </row>
    <row r="3" ht="15">
      <c r="A3" s="67"/>
    </row>
    <row r="4" ht="15">
      <c r="A4" s="67" t="s">
        <v>330</v>
      </c>
    </row>
    <row r="5" ht="30.75">
      <c r="A5" s="67" t="s">
        <v>331</v>
      </c>
    </row>
    <row r="6" ht="15.75">
      <c r="A6" s="67" t="s">
        <v>332</v>
      </c>
    </row>
    <row r="7" ht="15">
      <c r="A7" s="67" t="s">
        <v>333</v>
      </c>
    </row>
    <row r="8" ht="30.75">
      <c r="A8" s="67" t="s">
        <v>334</v>
      </c>
    </row>
    <row r="9" ht="15">
      <c r="A9" s="67"/>
    </row>
    <row r="10" ht="78">
      <c r="A10" s="68" t="s">
        <v>335</v>
      </c>
    </row>
    <row r="11" ht="30.75">
      <c r="A11" s="67" t="s">
        <v>336</v>
      </c>
    </row>
    <row r="12" ht="15">
      <c r="A12" s="67"/>
    </row>
    <row r="13" ht="62.25">
      <c r="A13" s="68" t="s">
        <v>337</v>
      </c>
    </row>
    <row r="14" ht="30.75">
      <c r="A14" s="67" t="s">
        <v>338</v>
      </c>
    </row>
    <row r="15" ht="15.75">
      <c r="A15" s="67" t="s">
        <v>339</v>
      </c>
    </row>
    <row r="16" ht="62.25">
      <c r="A16" s="68" t="s">
        <v>340</v>
      </c>
    </row>
    <row r="17" ht="15.75">
      <c r="A17" s="68"/>
    </row>
    <row r="18" ht="15.75">
      <c r="A18" s="66" t="s">
        <v>341</v>
      </c>
    </row>
  </sheetData>
  <sheetProtection/>
  <printOptions horizontalCentered="1"/>
  <pageMargins left="0.2" right="0.2" top="1" bottom="0.5" header="0.3" footer="0.3"/>
  <pageSetup horizontalDpi="600" verticalDpi="600" orientation="portrait" r:id="rId1"/>
  <headerFooter>
    <oddHeader>&amp;C&amp;"Bookman Old Style,Regular"&amp;16PECOS Requirement&amp;"-,Regular"&amp;11
</oddHeader>
  </headerFooter>
</worksheet>
</file>

<file path=xl/worksheets/sheet9.xml><?xml version="1.0" encoding="utf-8"?>
<worksheet xmlns="http://schemas.openxmlformats.org/spreadsheetml/2006/main" xmlns:r="http://schemas.openxmlformats.org/officeDocument/2006/relationships">
  <dimension ref="A1:K20"/>
  <sheetViews>
    <sheetView windowProtection="1" zoomScalePageLayoutView="0" workbookViewId="0" topLeftCell="A1">
      <selection activeCell="N4" sqref="N4"/>
    </sheetView>
  </sheetViews>
  <sheetFormatPr defaultColWidth="9.140625" defaultRowHeight="15"/>
  <sheetData>
    <row r="1" spans="1:10" ht="14.25">
      <c r="A1" s="222" t="s">
        <v>366</v>
      </c>
      <c r="B1" s="223"/>
      <c r="C1" s="223"/>
      <c r="D1" s="223"/>
      <c r="E1" s="223"/>
      <c r="F1" s="223"/>
      <c r="G1" s="223"/>
      <c r="H1" s="223"/>
      <c r="I1" s="223"/>
      <c r="J1" s="224"/>
    </row>
    <row r="2" spans="1:10" ht="14.25">
      <c r="A2" s="80"/>
      <c r="B2" s="82"/>
      <c r="C2" s="82"/>
      <c r="D2" s="82"/>
      <c r="E2" s="82"/>
      <c r="F2" s="82"/>
      <c r="G2" s="82"/>
      <c r="H2" s="82"/>
      <c r="I2" s="82"/>
      <c r="J2" s="83"/>
    </row>
    <row r="3" spans="1:10" ht="14.25">
      <c r="A3" s="85" t="s">
        <v>357</v>
      </c>
      <c r="B3" s="86"/>
      <c r="C3" s="86"/>
      <c r="D3" s="86"/>
      <c r="E3" s="86"/>
      <c r="F3" s="86"/>
      <c r="G3" s="86"/>
      <c r="H3" s="87"/>
      <c r="I3" s="86"/>
      <c r="J3" s="88"/>
    </row>
    <row r="4" spans="1:10" ht="14.25">
      <c r="A4" s="85"/>
      <c r="B4" s="86"/>
      <c r="C4" s="86"/>
      <c r="D4" s="86"/>
      <c r="E4" s="86"/>
      <c r="F4" s="86"/>
      <c r="G4" s="86"/>
      <c r="H4" s="87"/>
      <c r="I4" s="86"/>
      <c r="J4" s="88"/>
    </row>
    <row r="5" spans="1:11" ht="30" customHeight="1">
      <c r="A5" s="225" t="s">
        <v>358</v>
      </c>
      <c r="B5" s="226"/>
      <c r="C5" s="226"/>
      <c r="D5" s="226"/>
      <c r="E5" s="226"/>
      <c r="F5" s="226"/>
      <c r="G5" s="226"/>
      <c r="H5" s="226"/>
      <c r="I5" s="226"/>
      <c r="J5" s="227"/>
      <c r="K5" s="84"/>
    </row>
    <row r="6" spans="1:10" ht="14.25">
      <c r="A6" s="85"/>
      <c r="B6" s="86"/>
      <c r="C6" s="86"/>
      <c r="D6" s="86"/>
      <c r="E6" s="86"/>
      <c r="F6" s="86"/>
      <c r="G6" s="86"/>
      <c r="H6" s="87"/>
      <c r="I6" s="86"/>
      <c r="J6" s="88"/>
    </row>
    <row r="7" spans="1:10" ht="14.25">
      <c r="A7" s="89" t="s">
        <v>359</v>
      </c>
      <c r="B7" s="86"/>
      <c r="C7" s="86"/>
      <c r="D7" s="86"/>
      <c r="E7" s="86"/>
      <c r="F7" s="86"/>
      <c r="G7" s="86"/>
      <c r="H7" s="87"/>
      <c r="I7" s="86"/>
      <c r="J7" s="88"/>
    </row>
    <row r="8" spans="1:10" ht="14.25">
      <c r="A8" s="89"/>
      <c r="B8" s="86"/>
      <c r="C8" s="86"/>
      <c r="D8" s="86"/>
      <c r="E8" s="86"/>
      <c r="F8" s="86"/>
      <c r="G8" s="86"/>
      <c r="H8" s="87"/>
      <c r="I8" s="86"/>
      <c r="J8" s="88"/>
    </row>
    <row r="9" spans="1:10" ht="14.25">
      <c r="A9" s="89" t="s">
        <v>360</v>
      </c>
      <c r="B9" s="86"/>
      <c r="C9" s="86"/>
      <c r="D9" s="86"/>
      <c r="E9" s="86"/>
      <c r="F9" s="86"/>
      <c r="G9" s="86"/>
      <c r="H9" s="86"/>
      <c r="I9" s="86"/>
      <c r="J9" s="88"/>
    </row>
    <row r="10" spans="1:10" ht="14.25">
      <c r="A10" s="89" t="s">
        <v>361</v>
      </c>
      <c r="B10" s="86"/>
      <c r="C10" s="86"/>
      <c r="D10" s="86"/>
      <c r="E10" s="86"/>
      <c r="F10" s="86"/>
      <c r="G10" s="86"/>
      <c r="H10" s="86"/>
      <c r="I10" s="86"/>
      <c r="J10" s="88"/>
    </row>
    <row r="11" spans="1:10" ht="14.25">
      <c r="A11" s="89" t="s">
        <v>362</v>
      </c>
      <c r="B11" s="86"/>
      <c r="C11" s="86"/>
      <c r="D11" s="86"/>
      <c r="E11" s="86"/>
      <c r="F11" s="86"/>
      <c r="G11" s="86"/>
      <c r="H11" s="86"/>
      <c r="I11" s="86"/>
      <c r="J11" s="88"/>
    </row>
    <row r="12" spans="1:10" ht="15">
      <c r="A12" s="89" t="s">
        <v>363</v>
      </c>
      <c r="B12" s="86"/>
      <c r="C12" s="86"/>
      <c r="D12" s="86"/>
      <c r="E12" s="86"/>
      <c r="F12" s="86"/>
      <c r="G12" s="86"/>
      <c r="H12" s="86"/>
      <c r="I12" s="86"/>
      <c r="J12" s="88"/>
    </row>
    <row r="13" spans="1:10" ht="14.25">
      <c r="A13" s="89" t="s">
        <v>364</v>
      </c>
      <c r="B13" s="86"/>
      <c r="C13" s="86"/>
      <c r="D13" s="86"/>
      <c r="E13" s="86"/>
      <c r="F13" s="86"/>
      <c r="G13" s="86"/>
      <c r="H13" s="86"/>
      <c r="I13" s="86"/>
      <c r="J13" s="88"/>
    </row>
    <row r="14" spans="1:10" ht="14.25">
      <c r="A14" s="85"/>
      <c r="B14" s="86"/>
      <c r="C14" s="86"/>
      <c r="D14" s="86"/>
      <c r="E14" s="86"/>
      <c r="F14" s="86"/>
      <c r="G14" s="86"/>
      <c r="H14" s="86"/>
      <c r="I14" s="86"/>
      <c r="J14" s="88"/>
    </row>
    <row r="15" spans="1:10" ht="15">
      <c r="A15" s="216" t="s">
        <v>365</v>
      </c>
      <c r="B15" s="217"/>
      <c r="C15" s="217"/>
      <c r="D15" s="217"/>
      <c r="E15" s="217"/>
      <c r="F15" s="217"/>
      <c r="G15" s="217"/>
      <c r="H15" s="217"/>
      <c r="I15" s="217"/>
      <c r="J15" s="218"/>
    </row>
    <row r="16" spans="1:10" ht="15">
      <c r="A16" s="216"/>
      <c r="B16" s="217"/>
      <c r="C16" s="217"/>
      <c r="D16" s="217"/>
      <c r="E16" s="217"/>
      <c r="F16" s="217"/>
      <c r="G16" s="217"/>
      <c r="H16" s="217"/>
      <c r="I16" s="217"/>
      <c r="J16" s="218"/>
    </row>
    <row r="17" spans="1:10" ht="15">
      <c r="A17" s="216"/>
      <c r="B17" s="217"/>
      <c r="C17" s="217"/>
      <c r="D17" s="217"/>
      <c r="E17" s="217"/>
      <c r="F17" s="217"/>
      <c r="G17" s="217"/>
      <c r="H17" s="217"/>
      <c r="I17" s="217"/>
      <c r="J17" s="218"/>
    </row>
    <row r="18" spans="1:10" ht="15">
      <c r="A18" s="216"/>
      <c r="B18" s="217"/>
      <c r="C18" s="217"/>
      <c r="D18" s="217"/>
      <c r="E18" s="217"/>
      <c r="F18" s="217"/>
      <c r="G18" s="217"/>
      <c r="H18" s="217"/>
      <c r="I18" s="217"/>
      <c r="J18" s="218"/>
    </row>
    <row r="19" spans="1:10" ht="15">
      <c r="A19" s="216"/>
      <c r="B19" s="217"/>
      <c r="C19" s="217"/>
      <c r="D19" s="217"/>
      <c r="E19" s="217"/>
      <c r="F19" s="217"/>
      <c r="G19" s="217"/>
      <c r="H19" s="217"/>
      <c r="I19" s="217"/>
      <c r="J19" s="218"/>
    </row>
    <row r="20" spans="1:10" ht="15.75" thickBot="1">
      <c r="A20" s="219"/>
      <c r="B20" s="220"/>
      <c r="C20" s="220"/>
      <c r="D20" s="220"/>
      <c r="E20" s="220"/>
      <c r="F20" s="220"/>
      <c r="G20" s="220"/>
      <c r="H20" s="220"/>
      <c r="I20" s="220"/>
      <c r="J20" s="221"/>
    </row>
  </sheetData>
  <sheetProtection/>
  <mergeCells count="3">
    <mergeCell ref="A15:J20"/>
    <mergeCell ref="A1:J1"/>
    <mergeCell ref="A5:J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 Hill</dc:creator>
  <cp:keywords/>
  <dc:description/>
  <cp:lastModifiedBy>Administrator</cp:lastModifiedBy>
  <cp:lastPrinted>2012-03-23T14:37:42Z</cp:lastPrinted>
  <dcterms:created xsi:type="dcterms:W3CDTF">2010-12-17T14:28:04Z</dcterms:created>
  <dcterms:modified xsi:type="dcterms:W3CDTF">2013-03-06T16:17:18Z</dcterms:modified>
  <cp:category/>
  <cp:version/>
  <cp:contentType/>
  <cp:contentStatus/>
</cp:coreProperties>
</file>